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anaf\Desktop\"/>
    </mc:Choice>
  </mc:AlternateContent>
  <bookViews>
    <workbookView xWindow="0" yWindow="0" windowWidth="28770" windowHeight="12180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</workbook>
</file>

<file path=xl/calcChain.xml><?xml version="1.0" encoding="utf-8"?>
<calcChain xmlns="http://schemas.openxmlformats.org/spreadsheetml/2006/main">
  <c r="K21" i="17" l="1"/>
  <c r="K80" i="19"/>
  <c r="K58" i="18" l="1"/>
  <c r="K67" i="18"/>
  <c r="K68" i="18" s="1"/>
  <c r="L58" i="18"/>
  <c r="L67" i="18" s="1"/>
  <c r="L68" i="18" s="1"/>
  <c r="K33" i="18"/>
  <c r="L33" i="18"/>
  <c r="K27" i="18"/>
  <c r="L27" i="18"/>
  <c r="K22" i="18"/>
  <c r="L22" i="18"/>
  <c r="K16" i="18"/>
  <c r="L16" i="18"/>
  <c r="K12" i="18"/>
  <c r="L12" i="18"/>
  <c r="K7" i="18"/>
  <c r="L7" i="18"/>
  <c r="J80" i="19"/>
  <c r="J10" i="19"/>
  <c r="K10" i="19"/>
  <c r="K53" i="20"/>
  <c r="J53" i="20"/>
  <c r="K19" i="20"/>
  <c r="K14" i="20"/>
  <c r="K32" i="20"/>
  <c r="K28" i="20"/>
  <c r="K45" i="20"/>
  <c r="K39" i="20"/>
  <c r="J19" i="20"/>
  <c r="J14" i="20"/>
  <c r="J32" i="20"/>
  <c r="J28" i="20"/>
  <c r="J45" i="20"/>
  <c r="J39" i="20"/>
  <c r="K73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 s="1"/>
  <c r="M68" i="18" s="1"/>
  <c r="J58" i="18"/>
  <c r="J67" i="18" s="1"/>
  <c r="J68" i="18" s="1"/>
  <c r="M7" i="18"/>
  <c r="M27" i="18"/>
  <c r="M12" i="18"/>
  <c r="M16" i="18"/>
  <c r="M22" i="18"/>
  <c r="M33" i="18"/>
  <c r="J7" i="18"/>
  <c r="J27" i="18"/>
  <c r="J16" i="18"/>
  <c r="J22" i="18"/>
  <c r="J33" i="18"/>
  <c r="J14" i="17"/>
  <c r="K14" i="17"/>
  <c r="J21" i="17"/>
  <c r="K42" i="18" l="1"/>
  <c r="J33" i="20"/>
  <c r="K10" i="18"/>
  <c r="K43" i="18" s="1"/>
  <c r="J70" i="19"/>
  <c r="J115" i="19" s="1"/>
  <c r="K70" i="19"/>
  <c r="K115" i="19" s="1"/>
  <c r="J41" i="19"/>
  <c r="K33" i="20"/>
  <c r="J34" i="20"/>
  <c r="K46" i="20"/>
  <c r="J46" i="20"/>
  <c r="K34" i="20"/>
  <c r="J21" i="20"/>
  <c r="K20" i="20"/>
  <c r="J10" i="18"/>
  <c r="J43" i="18" s="1"/>
  <c r="L42" i="18"/>
  <c r="M42" i="18"/>
  <c r="M10" i="18"/>
  <c r="M43" i="18" s="1"/>
  <c r="K41" i="19"/>
  <c r="K47" i="20"/>
  <c r="J47" i="20"/>
  <c r="K21" i="20"/>
  <c r="J20" i="20"/>
  <c r="J42" i="18"/>
  <c r="L10" i="18"/>
  <c r="L43" i="18" s="1"/>
  <c r="J9" i="19"/>
  <c r="K9" i="19"/>
  <c r="K44" i="18" l="1"/>
  <c r="K48" i="18" s="1"/>
  <c r="K49" i="18" s="1"/>
  <c r="J67" i="19"/>
  <c r="K49" i="20"/>
  <c r="M46" i="18"/>
  <c r="L45" i="18"/>
  <c r="M45" i="18"/>
  <c r="M44" i="18"/>
  <c r="M48" i="18" s="1"/>
  <c r="M50" i="18" s="1"/>
  <c r="J44" i="18"/>
  <c r="J48" i="18" s="1"/>
  <c r="J50" i="18" s="1"/>
  <c r="K45" i="18"/>
  <c r="K46" i="18"/>
  <c r="J45" i="18"/>
  <c r="K67" i="19"/>
  <c r="J49" i="20"/>
  <c r="K48" i="20"/>
  <c r="J48" i="20"/>
  <c r="J46" i="18"/>
  <c r="L44" i="18"/>
  <c r="L48" i="18" s="1"/>
  <c r="L49" i="18" s="1"/>
  <c r="L46" i="18"/>
  <c r="K50" i="18" l="1"/>
  <c r="M49" i="18"/>
  <c r="J49" i="18"/>
  <c r="L50" i="18"/>
</calcChain>
</file>

<file path=xl/sharedStrings.xml><?xml version="1.0" encoding="utf-8"?>
<sst xmlns="http://schemas.openxmlformats.org/spreadsheetml/2006/main" count="342" uniqueCount="311">
  <si>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</si>
  <si>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</si>
  <si>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</si>
  <si>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</si>
  <si>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</si>
  <si>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</si>
  <si>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</si>
  <si>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</si>
  <si>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</si>
  <si>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</si>
  <si>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</si>
  <si>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</si>
  <si>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</si>
  <si>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</si>
  <si>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</si>
  <si>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</si>
  <si>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</si>
  <si>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</si>
  <si>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</si>
  <si>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</si>
  <si>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</si>
  <si>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</si>
  <si>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</si>
  <si>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</si>
  <si>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</si>
  <si>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</si>
  <si>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</si>
  <si>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</si>
  <si>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</si>
  <si>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</si>
  <si>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</si>
  <si>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</si>
  <si>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</si>
  <si>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</si>
  <si>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</si>
  <si>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</si>
  <si>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</si>
  <si>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</si>
  <si>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</si>
  <si>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</si>
  <si>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</si>
  <si>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</si>
  <si>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</si>
  <si>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</si>
  <si>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</si>
  <si>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</si>
  <si>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</si>
  <si>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</si>
  <si>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</si>
  <si>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</si>
  <si>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</si>
  <si>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</si>
  <si>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</si>
  <si>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</si>
  <si>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</si>
  <si>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</si>
  <si>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</si>
  <si>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</si>
  <si>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</si>
  <si>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</si>
  <si>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</si>
  <si>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</si>
  <si>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</si>
  <si>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</si>
  <si>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</si>
  <si>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</si>
  <si>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</si>
  <si>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</si>
  <si>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</si>
  <si>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</si>
  <si>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</si>
  <si>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</si>
  <si>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</si>
  <si>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</si>
  <si>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</si>
  <si>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</si>
  <si>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</si>
  <si>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</si>
  <si>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</si>
  <si>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</si>
  <si>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</si>
  <si>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</si>
  <si>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</si>
  <si>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</si>
  <si>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</si>
  <si>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</si>
  <si>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</si>
  <si>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</si>
  <si>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</si>
  <si>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</si>
  <si>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</si>
  <si>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</si>
  <si>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</si>
  <si>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</si>
  <si>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</si>
  <si>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</si>
  <si>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</si>
  <si>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</si>
  <si>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</si>
  <si>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t xml:space="preserve">   1. Sales revenue</t>
  </si>
  <si>
    <t xml:space="preserve">   2. Other operating revenues</t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</si>
  <si>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</si>
  <si>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</si>
  <si>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</si>
  <si>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</si>
  <si>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</si>
  <si>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</si>
  <si>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</si>
  <si>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</si>
  <si>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</si>
  <si>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</si>
  <si>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</si>
  <si>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</si>
  <si>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  1. Interest income,foreing exchange gains,dividends and similar income from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</si>
  <si>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</si>
  <si>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</si>
  <si>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</si>
  <si>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</si>
  <si>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</si>
  <si>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</si>
  <si>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</si>
  <si>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</si>
  <si>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</si>
  <si>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</si>
  <si>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</si>
  <si>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t xml:space="preserve">  1. Profit before taxation (146-147)</t>
  </si>
  <si>
    <t xml:space="preserve">  2. Loss before taxation (147-146)</t>
  </si>
  <si>
    <t>XII.  PROFIT TAX</t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</si>
  <si>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</si>
  <si>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</si>
  <si>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</si>
  <si>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</si>
  <si>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</si>
  <si>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</si>
  <si>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</si>
  <si>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</si>
  <si>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</si>
  <si>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</si>
  <si>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</si>
  <si>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</si>
  <si>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</si>
  <si>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</si>
  <si>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</si>
  <si>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</si>
  <si>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</si>
  <si>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</si>
  <si>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</si>
  <si>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</si>
  <si>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</si>
  <si>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</si>
  <si>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</si>
  <si>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</si>
  <si>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</si>
  <si>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</si>
  <si>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</si>
  <si>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</si>
  <si>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</si>
  <si>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</si>
  <si>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</si>
  <si>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</si>
  <si>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</si>
  <si>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</si>
  <si>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</si>
  <si>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</si>
  <si>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</si>
  <si>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</si>
  <si>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</si>
  <si>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</si>
  <si>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</si>
  <si>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</si>
  <si>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</si>
  <si>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</si>
  <si>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</si>
  <si>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</si>
  <si>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</si>
  <si>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</si>
  <si>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</si>
  <si>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</si>
  <si>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</si>
  <si>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</si>
  <si>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</si>
  <si>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</si>
  <si>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</si>
  <si>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</si>
  <si>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</si>
  <si>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</si>
  <si>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</si>
  <si>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</si>
  <si>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</si>
  <si>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</si>
  <si>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</si>
  <si>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</si>
  <si>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</si>
  <si>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</si>
  <si>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</si>
  <si>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</si>
  <si>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</si>
  <si>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</si>
  <si>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</si>
  <si>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</si>
  <si>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</si>
  <si>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</si>
  <si>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</si>
  <si>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</si>
  <si>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</si>
  <si>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</si>
  <si>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</si>
  <si>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</si>
  <si>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</si>
  <si>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</si>
  <si>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</si>
  <si>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</si>
  <si>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</si>
  <si>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</si>
  <si>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</si>
  <si>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</si>
  <si>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</si>
  <si>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</si>
  <si>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</si>
  <si>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</si>
  <si>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</si>
  <si>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</si>
  <si>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</si>
  <si>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</si>
  <si>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</si>
  <si>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</si>
  <si>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</si>
  <si>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</si>
  <si>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</si>
  <si>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</si>
  <si>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</si>
  <si>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</si>
  <si>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</si>
  <si>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</si>
  <si>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</si>
  <si>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</si>
  <si>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</si>
  <si>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</si>
  <si>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</si>
  <si>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</si>
  <si>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</si>
  <si>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</si>
  <si>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</si>
  <si>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051/496-533</t>
  </si>
  <si>
    <t>051/496-008</t>
  </si>
  <si>
    <t>fin@lukarijeka.hr</t>
  </si>
  <si>
    <t>Previous year
(net)</t>
  </si>
  <si>
    <t>Current year
(net)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</si>
  <si>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</si>
  <si>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</si>
  <si>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</si>
  <si>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</si>
  <si>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</si>
  <si>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</si>
  <si>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</si>
  <si>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</si>
  <si>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</si>
  <si>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</si>
  <si>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</si>
  <si>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</si>
  <si>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</si>
  <si>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</si>
  <si>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</si>
  <si>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</si>
  <si>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</si>
  <si>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</si>
  <si>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</si>
  <si>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</si>
  <si>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</si>
  <si>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</si>
  <si>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</si>
  <si>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</si>
  <si>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</si>
  <si>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</si>
  <si>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</si>
  <si>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</si>
  <si>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</si>
  <si>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YES</t>
  </si>
  <si>
    <t>PORT OF RIJEKA j.s.c.</t>
  </si>
  <si>
    <t>ŠKRLJEVO</t>
  </si>
  <si>
    <t>01230000</t>
  </si>
  <si>
    <t>01230077</t>
  </si>
  <si>
    <t>01.01.2017.</t>
  </si>
  <si>
    <t>Reljac Janja</t>
  </si>
  <si>
    <t xml:space="preserve">   2. Concessions,patents,licences fees,trade and service marks,software and other rights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</si>
  <si>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</si>
  <si>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</si>
  <si>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</si>
  <si>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</si>
  <si>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</si>
  <si>
    <t>in Kunas</t>
  </si>
  <si>
    <t xml:space="preserve">   8. Other operating costs</t>
  </si>
  <si>
    <r>
      <t xml:space="preserve">I. OPERATING REVENUE </t>
    </r>
    <r>
      <rPr>
        <sz val="10"/>
        <rFont val="Arial"/>
        <family val="2"/>
        <charset val="238"/>
      </rPr>
      <t>(112+113)</t>
    </r>
  </si>
  <si>
    <r>
      <t xml:space="preserve">II. OPERATING EXPENSES </t>
    </r>
    <r>
      <rPr>
        <sz val="10"/>
        <rFont val="Arial"/>
        <family val="2"/>
        <charset val="238"/>
      </rPr>
      <t>(115+116+120+124+125+126+129+130)</t>
    </r>
  </si>
  <si>
    <r>
      <t xml:space="preserve">    2. Material costs  </t>
    </r>
    <r>
      <rPr>
        <sz val="10"/>
        <rFont val="Arial"/>
        <family val="2"/>
        <charset val="238"/>
      </rPr>
      <t>(117 to 119)</t>
    </r>
  </si>
  <si>
    <r>
      <t xml:space="preserve">   3. Satff costs </t>
    </r>
    <r>
      <rPr>
        <sz val="10"/>
        <rFont val="Arial"/>
        <family val="2"/>
        <charset val="238"/>
      </rPr>
      <t>(121 to 123)</t>
    </r>
  </si>
  <si>
    <r>
      <t xml:space="preserve">   6. Impairment </t>
    </r>
    <r>
      <rPr>
        <sz val="10"/>
        <rFont val="Arial"/>
        <family val="2"/>
        <charset val="238"/>
      </rPr>
      <t>(127+128)</t>
    </r>
  </si>
  <si>
    <r>
      <t xml:space="preserve">III. FINANCIAL INCOME </t>
    </r>
    <r>
      <rPr>
        <sz val="10"/>
        <rFont val="Arial"/>
        <family val="2"/>
        <charset val="238"/>
      </rPr>
      <t>(132 to 136)</t>
    </r>
  </si>
  <si>
    <r>
      <t xml:space="preserve">IV. FINANCIAL EXPENSES </t>
    </r>
    <r>
      <rPr>
        <sz val="10"/>
        <rFont val="Arial"/>
        <family val="2"/>
        <charset val="238"/>
      </rPr>
      <t>(138 to 141)</t>
    </r>
  </si>
  <si>
    <r>
      <t xml:space="preserve">IX.  TOTAL INCOME </t>
    </r>
    <r>
      <rPr>
        <sz val="10"/>
        <rFont val="Arial"/>
        <family val="2"/>
        <charset val="238"/>
      </rPr>
      <t>(111+131+142+144)</t>
    </r>
  </si>
  <si>
    <r>
      <t xml:space="preserve">X.   TOTAL EXPENSES </t>
    </r>
    <r>
      <rPr>
        <sz val="10"/>
        <rFont val="Arial"/>
        <family val="2"/>
        <charset val="238"/>
      </rPr>
      <t>(114+137+143+145)</t>
    </r>
  </si>
  <si>
    <r>
      <t xml:space="preserve">XI.  PROFIT OR LOSS BEFORE TAXATION </t>
    </r>
    <r>
      <rPr>
        <sz val="10"/>
        <rFont val="Arial"/>
        <family val="2"/>
        <charset val="238"/>
      </rPr>
      <t>(146-147)</t>
    </r>
  </si>
  <si>
    <r>
      <t xml:space="preserve">XIII. PROFIT OR LOSS FOR THE THE PERIOD </t>
    </r>
    <r>
      <rPr>
        <sz val="10"/>
        <rFont val="Arial"/>
        <family val="2"/>
        <charset val="238"/>
      </rPr>
      <t>(148-151)</t>
    </r>
  </si>
  <si>
    <r>
      <t xml:space="preserve">II. OTHER COMPREHENSIVE INCOME /LOSS BEFORE TAX  </t>
    </r>
    <r>
      <rPr>
        <sz val="10"/>
        <rFont val="Arial"/>
        <family val="2"/>
        <charset val="238"/>
      </rPr>
      <t>(159 to 165)</t>
    </r>
  </si>
  <si>
    <r>
      <t>IV. NET OTHER COMPREHENSIVE INCOME OR LOSS FOR THE PERIOD</t>
    </r>
    <r>
      <rPr>
        <sz val="10"/>
        <rFont val="Arial"/>
        <family val="2"/>
        <charset val="238"/>
      </rPr>
      <t>(158-166)</t>
    </r>
  </si>
  <si>
    <t xml:space="preserve">     2. Interest income,foreing exchange losses,dividends and similar expenses from non related parties</t>
  </si>
  <si>
    <t>31.12.2017.</t>
  </si>
  <si>
    <t>LUKA PRIJEVOZ j.s.c.</t>
  </si>
  <si>
    <t>STANOVI j.s.c.</t>
  </si>
  <si>
    <t xml:space="preserve"> as of 31.12.2017.</t>
  </si>
  <si>
    <t>from 01.01.2017. until 31.12.2017.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</si>
</sst>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307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5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Border="1" applyAlignment="1">
      <alignment wrapText="1"/>
    </xf>
    <xf numFmtId="164" fontId="1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6" fillId="0" borderId="7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2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3" fillId="4" borderId="15" xfId="0" applyFont="1" applyFill="1" applyBorder="1" applyAlignment="1" applyProtection="1">
      <alignment horizontal="center" vertical="center" wrapText="1"/>
      <protection hidden="1"/>
    </xf>
    <xf numFmtId="0" fontId="24" fillId="4" borderId="15" xfId="0" applyFont="1" applyFill="1" applyBorder="1" applyAlignment="1" applyProtection="1">
      <alignment horizontal="center" vertical="center" wrapText="1"/>
      <protection hidden="1"/>
    </xf>
    <xf numFmtId="0" fontId="24" fillId="4" borderId="8" xfId="0" applyFont="1" applyFill="1" applyBorder="1" applyAlignment="1" applyProtection="1">
      <alignment horizontal="center" vertical="center"/>
      <protection hidden="1"/>
    </xf>
    <xf numFmtId="0" fontId="24" fillId="4" borderId="8" xfId="0" applyFont="1" applyFill="1" applyBorder="1" applyAlignment="1" applyProtection="1">
      <alignment horizontal="center" vertical="center" wrapText="1"/>
      <protection hidden="1"/>
    </xf>
    <xf numFmtId="164" fontId="23" fillId="0" borderId="3" xfId="0" applyNumberFormat="1" applyFont="1" applyFill="1" applyBorder="1" applyAlignment="1">
      <alignment horizontal="center" vertical="center"/>
    </xf>
    <xf numFmtId="3" fontId="25" fillId="2" borderId="7" xfId="0" applyNumberFormat="1" applyFont="1" applyFill="1" applyBorder="1" applyAlignment="1" applyProtection="1">
      <alignment vertical="center"/>
      <protection hidden="1"/>
    </xf>
    <xf numFmtId="164" fontId="23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 applyProtection="1">
      <alignment vertical="center"/>
      <protection locked="0"/>
    </xf>
    <xf numFmtId="3" fontId="25" fillId="2" borderId="1" xfId="0" applyNumberFormat="1" applyFont="1" applyFill="1" applyBorder="1" applyAlignment="1" applyProtection="1">
      <alignment vertical="center"/>
      <protection hidden="1"/>
    </xf>
    <xf numFmtId="164" fontId="23" fillId="0" borderId="2" xfId="0" applyNumberFormat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 applyProtection="1">
      <alignment vertical="center"/>
      <protection hidden="1"/>
    </xf>
    <xf numFmtId="0" fontId="26" fillId="0" borderId="11" xfId="0" applyFont="1" applyFill="1" applyBorder="1" applyAlignment="1">
      <alignment horizontal="left" vertical="center" wrapText="1" indent="1"/>
    </xf>
    <xf numFmtId="164" fontId="23" fillId="0" borderId="11" xfId="0" applyNumberFormat="1" applyFont="1" applyFill="1" applyBorder="1" applyAlignment="1">
      <alignment horizontal="center" vertical="center"/>
    </xf>
    <xf numFmtId="0" fontId="20" fillId="0" borderId="11" xfId="0" applyFont="1" applyBorder="1"/>
    <xf numFmtId="164" fontId="23" fillId="0" borderId="7" xfId="0" applyNumberFormat="1" applyFont="1" applyFill="1" applyBorder="1" applyAlignment="1">
      <alignment horizontal="center" vertical="center"/>
    </xf>
    <xf numFmtId="3" fontId="25" fillId="2" borderId="4" xfId="0" applyNumberFormat="1" applyFont="1" applyFill="1" applyBorder="1" applyAlignment="1" applyProtection="1">
      <alignment vertical="center"/>
      <protection hidden="1"/>
    </xf>
    <xf numFmtId="164" fontId="23" fillId="0" borderId="4" xfId="0" applyNumberFormat="1" applyFont="1" applyFill="1" applyBorder="1" applyAlignment="1">
      <alignment horizontal="center" vertical="center"/>
    </xf>
    <xf numFmtId="0" fontId="28" fillId="0" borderId="0" xfId="3" applyFont="1" applyAlignment="1"/>
    <xf numFmtId="0" fontId="29" fillId="0" borderId="0" xfId="3" applyFont="1" applyAlignment="1"/>
    <xf numFmtId="14" fontId="30" fillId="2" borderId="8" xfId="3" applyNumberFormat="1" applyFont="1" applyFill="1" applyBorder="1" applyAlignment="1" applyProtection="1">
      <alignment horizontal="center" vertical="center"/>
      <protection locked="0" hidden="1"/>
    </xf>
    <xf numFmtId="0" fontId="28" fillId="0" borderId="9" xfId="3" applyFont="1" applyFill="1" applyBorder="1" applyAlignment="1" applyProtection="1">
      <alignment horizontal="center" vertical="center"/>
      <protection locked="0" hidden="1"/>
    </xf>
    <xf numFmtId="0" fontId="30" fillId="0" borderId="0" xfId="3" applyFont="1" applyFill="1" applyBorder="1" applyAlignment="1" applyProtection="1">
      <alignment horizontal="left" vertical="center"/>
      <protection hidden="1"/>
    </xf>
    <xf numFmtId="0" fontId="28" fillId="0" borderId="0" xfId="3" applyFont="1" applyFill="1" applyBorder="1" applyAlignment="1" applyProtection="1">
      <alignment horizontal="left" vertical="center" wrapText="1"/>
      <protection hidden="1"/>
    </xf>
    <xf numFmtId="0" fontId="30" fillId="0" borderId="0" xfId="3" applyFont="1" applyFill="1" applyBorder="1" applyAlignment="1" applyProtection="1">
      <alignment horizontal="left" vertical="center" wrapText="1"/>
      <protection hidden="1"/>
    </xf>
    <xf numFmtId="0" fontId="31" fillId="0" borderId="0" xfId="0" applyFont="1"/>
    <xf numFmtId="0" fontId="28" fillId="0" borderId="0" xfId="3" applyFont="1" applyFill="1" applyBorder="1" applyAlignment="1" applyProtection="1">
      <alignment vertical="center"/>
      <protection hidden="1"/>
    </xf>
    <xf numFmtId="0" fontId="28" fillId="0" borderId="0" xfId="3" applyFont="1" applyFill="1" applyBorder="1" applyAlignment="1" applyProtection="1">
      <alignment horizontal="center" vertical="center" wrapText="1"/>
      <protection hidden="1"/>
    </xf>
    <xf numFmtId="0" fontId="28" fillId="0" borderId="0" xfId="3" applyFont="1" applyBorder="1" applyAlignment="1" applyProtection="1">
      <alignment horizontal="left" vertical="center" wrapText="1"/>
      <protection hidden="1"/>
    </xf>
    <xf numFmtId="0" fontId="33" fillId="0" borderId="0" xfId="3" applyFont="1" applyBorder="1" applyAlignment="1" applyProtection="1">
      <alignment horizontal="center" vertical="center" wrapText="1"/>
      <protection hidden="1"/>
    </xf>
    <xf numFmtId="0" fontId="28" fillId="0" borderId="0" xfId="3" applyFont="1" applyBorder="1" applyAlignment="1" applyProtection="1">
      <protection hidden="1"/>
    </xf>
    <xf numFmtId="0" fontId="28" fillId="0" borderId="0" xfId="3" applyFont="1" applyAlignment="1" applyProtection="1">
      <protection hidden="1"/>
    </xf>
    <xf numFmtId="0" fontId="34" fillId="0" borderId="0" xfId="3" applyFont="1" applyBorder="1" applyAlignment="1" applyProtection="1">
      <alignment horizontal="right" vertical="center" wrapText="1"/>
      <protection hidden="1"/>
    </xf>
    <xf numFmtId="0" fontId="34" fillId="0" borderId="0" xfId="3" applyFont="1" applyAlignment="1" applyProtection="1">
      <alignment horizontal="right"/>
      <protection hidden="1"/>
    </xf>
    <xf numFmtId="0" fontId="3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34" fillId="0" borderId="0" xfId="3" applyFont="1" applyFill="1" applyBorder="1" applyAlignment="1" applyProtection="1">
      <alignment horizontal="left" vertical="center"/>
      <protection hidden="1"/>
    </xf>
    <xf numFmtId="0" fontId="28" fillId="0" borderId="0" xfId="3" applyFont="1" applyFill="1" applyBorder="1" applyAlignment="1" applyProtection="1">
      <protection hidden="1"/>
    </xf>
    <xf numFmtId="0" fontId="28" fillId="0" borderId="0" xfId="3" applyFont="1" applyAlignment="1" applyProtection="1">
      <alignment wrapText="1"/>
      <protection hidden="1"/>
    </xf>
    <xf numFmtId="0" fontId="28" fillId="0" borderId="0" xfId="3" applyFont="1" applyAlignment="1" applyProtection="1">
      <alignment horizontal="right"/>
      <protection hidden="1"/>
    </xf>
    <xf numFmtId="0" fontId="28" fillId="0" borderId="0" xfId="3" applyFont="1" applyAlignment="1" applyProtection="1">
      <alignment horizontal="right" wrapText="1"/>
      <protection hidden="1"/>
    </xf>
    <xf numFmtId="0" fontId="28" fillId="0" borderId="0" xfId="3" applyFont="1" applyBorder="1" applyAlignment="1" applyProtection="1">
      <alignment horizontal="left"/>
      <protection hidden="1"/>
    </xf>
    <xf numFmtId="0" fontId="28" fillId="0" borderId="0" xfId="3" applyFont="1" applyBorder="1" applyAlignment="1" applyProtection="1">
      <alignment vertical="top"/>
      <protection hidden="1"/>
    </xf>
    <xf numFmtId="1" fontId="30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30" fillId="0" borderId="0" xfId="3" applyFont="1" applyFill="1" applyBorder="1" applyAlignment="1" applyProtection="1">
      <alignment horizontal="right" vertical="center"/>
      <protection locked="0" hidden="1"/>
    </xf>
    <xf numFmtId="0" fontId="28" fillId="0" borderId="0" xfId="3" applyFont="1" applyAlignment="1" applyProtection="1">
      <alignment horizontal="right" vertical="center"/>
      <protection hidden="1"/>
    </xf>
    <xf numFmtId="3" fontId="30" fillId="2" borderId="10" xfId="3" applyNumberFormat="1" applyFont="1" applyFill="1" applyBorder="1" applyAlignment="1" applyProtection="1">
      <alignment horizontal="right" vertical="center"/>
      <protection locked="0" hidden="1"/>
    </xf>
    <xf numFmtId="0" fontId="30" fillId="2" borderId="10" xfId="3" applyFont="1" applyFill="1" applyBorder="1" applyAlignment="1" applyProtection="1">
      <alignment horizontal="center" vertical="center"/>
      <protection locked="0" hidden="1"/>
    </xf>
    <xf numFmtId="0" fontId="30" fillId="0" borderId="0" xfId="3" applyFont="1" applyBorder="1" applyAlignment="1" applyProtection="1">
      <alignment vertical="top"/>
      <protection hidden="1"/>
    </xf>
    <xf numFmtId="49" fontId="30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8" fillId="0" borderId="0" xfId="3" applyFont="1" applyBorder="1" applyAlignment="1" applyProtection="1">
      <alignment horizontal="left" vertical="top" wrapText="1"/>
      <protection hidden="1"/>
    </xf>
    <xf numFmtId="0" fontId="28" fillId="0" borderId="0" xfId="3" applyFont="1" applyBorder="1" applyAlignment="1" applyProtection="1">
      <alignment horizontal="center" vertical="center"/>
      <protection locked="0" hidden="1"/>
    </xf>
    <xf numFmtId="0" fontId="28" fillId="0" borderId="0" xfId="3" applyFont="1" applyBorder="1" applyAlignment="1" applyProtection="1">
      <alignment horizontal="right"/>
      <protection hidden="1"/>
    </xf>
    <xf numFmtId="0" fontId="28" fillId="0" borderId="0" xfId="3" applyFont="1" applyAlignment="1" applyProtection="1">
      <alignment horizontal="left" vertical="top" indent="2"/>
      <protection hidden="1"/>
    </xf>
    <xf numFmtId="0" fontId="28" fillId="0" borderId="0" xfId="3" applyFont="1" applyBorder="1" applyAlignment="1" applyProtection="1">
      <alignment vertical="top" wrapText="1"/>
      <protection hidden="1"/>
    </xf>
    <xf numFmtId="0" fontId="28" fillId="0" borderId="0" xfId="3" applyFont="1" applyBorder="1" applyAlignment="1" applyProtection="1">
      <alignment wrapText="1"/>
      <protection hidden="1"/>
    </xf>
    <xf numFmtId="0" fontId="28" fillId="0" borderId="0" xfId="3" applyFont="1" applyAlignment="1" applyProtection="1">
      <alignment horizontal="left" vertical="top" wrapText="1" indent="2"/>
      <protection hidden="1"/>
    </xf>
    <xf numFmtId="0" fontId="28" fillId="0" borderId="0" xfId="3" applyFont="1" applyBorder="1" applyAlignment="1" applyProtection="1">
      <alignment horizontal="right" vertical="top"/>
      <protection hidden="1"/>
    </xf>
    <xf numFmtId="0" fontId="28" fillId="0" borderId="0" xfId="3" applyFont="1" applyBorder="1" applyAlignment="1" applyProtection="1">
      <alignment horizontal="center" vertical="top"/>
      <protection hidden="1"/>
    </xf>
    <xf numFmtId="0" fontId="28" fillId="0" borderId="0" xfId="3" applyFont="1" applyBorder="1" applyAlignment="1" applyProtection="1">
      <alignment horizontal="center"/>
      <protection hidden="1"/>
    </xf>
    <xf numFmtId="0" fontId="30" fillId="2" borderId="0" xfId="3" applyFont="1" applyFill="1" applyBorder="1" applyAlignment="1" applyProtection="1">
      <alignment horizontal="right" vertical="center"/>
      <protection locked="0" hidden="1"/>
    </xf>
    <xf numFmtId="0" fontId="28" fillId="0" borderId="0" xfId="3" applyFont="1" applyBorder="1" applyAlignment="1"/>
    <xf numFmtId="49" fontId="30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30" fillId="0" borderId="0" xfId="3" applyNumberFormat="1" applyFont="1" applyBorder="1" applyAlignment="1" applyProtection="1">
      <alignment horizontal="center" vertical="center"/>
      <protection locked="0" hidden="1"/>
    </xf>
    <xf numFmtId="0" fontId="28" fillId="0" borderId="0" xfId="3" applyFont="1" applyBorder="1" applyAlignment="1" applyProtection="1">
      <alignment horizontal="left" vertical="top"/>
      <protection hidden="1"/>
    </xf>
    <xf numFmtId="0" fontId="28" fillId="0" borderId="11" xfId="3" applyFont="1" applyBorder="1" applyAlignment="1" applyProtection="1">
      <protection hidden="1"/>
    </xf>
    <xf numFmtId="0" fontId="28" fillId="0" borderId="0" xfId="3" applyFont="1" applyAlignment="1" applyProtection="1">
      <alignment vertical="top"/>
      <protection hidden="1"/>
    </xf>
    <xf numFmtId="0" fontId="28" fillId="0" borderId="0" xfId="3" applyFont="1" applyAlignment="1" applyProtection="1">
      <alignment horizontal="left"/>
      <protection hidden="1"/>
    </xf>
    <xf numFmtId="0" fontId="28" fillId="0" borderId="0" xfId="3" applyFont="1" applyBorder="1" applyAlignment="1" applyProtection="1">
      <alignment vertical="center"/>
      <protection hidden="1"/>
    </xf>
    <xf numFmtId="0" fontId="39" fillId="0" borderId="0" xfId="3" applyFont="1" applyBorder="1" applyAlignment="1" applyProtection="1">
      <alignment vertical="center"/>
      <protection hidden="1"/>
    </xf>
    <xf numFmtId="0" fontId="39" fillId="0" borderId="0" xfId="2" applyFont="1" applyBorder="1" applyAlignment="1" applyProtection="1">
      <alignment vertical="center"/>
      <protection hidden="1"/>
    </xf>
    <xf numFmtId="0" fontId="39" fillId="0" borderId="0" xfId="3" applyFont="1" applyBorder="1" applyAlignment="1" applyProtection="1">
      <protection hidden="1"/>
    </xf>
    <xf numFmtId="0" fontId="40" fillId="0" borderId="0" xfId="3" applyFont="1" applyAlignment="1"/>
    <xf numFmtId="0" fontId="39" fillId="0" borderId="0" xfId="3" applyFont="1" applyAlignment="1" applyProtection="1">
      <protection hidden="1"/>
    </xf>
    <xf numFmtId="0" fontId="30" fillId="0" borderId="0" xfId="3" applyFont="1" applyAlignment="1" applyProtection="1">
      <alignment vertical="center"/>
      <protection hidden="1"/>
    </xf>
    <xf numFmtId="0" fontId="28" fillId="0" borderId="12" xfId="3" applyFont="1" applyBorder="1" applyAlignment="1" applyProtection="1">
      <protection hidden="1"/>
    </xf>
    <xf numFmtId="0" fontId="28" fillId="0" borderId="12" xfId="3" applyFont="1" applyBorder="1" applyAlignment="1"/>
    <xf numFmtId="0" fontId="28" fillId="0" borderId="0" xfId="3" applyFont="1" applyFill="1" applyBorder="1" applyAlignment="1" applyProtection="1">
      <alignment horizontal="right" vertical="top" wrapText="1"/>
      <protection hidden="1"/>
    </xf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0" fontId="28" fillId="0" borderId="0" xfId="3" applyFont="1" applyFill="1" applyBorder="1" applyAlignment="1" applyProtection="1">
      <alignment horizontal="center" vertical="top"/>
      <protection hidden="1"/>
    </xf>
    <xf numFmtId="0" fontId="28" fillId="0" borderId="0" xfId="3" applyFont="1" applyFill="1" applyBorder="1" applyAlignment="1" applyProtection="1">
      <alignment horizontal="center"/>
      <protection hidden="1"/>
    </xf>
    <xf numFmtId="0" fontId="28" fillId="0" borderId="0" xfId="3" applyFont="1" applyAlignment="1" applyProtection="1">
      <alignment horizontal="right" vertical="center" wrapText="1"/>
      <protection hidden="1"/>
    </xf>
    <xf numFmtId="0" fontId="28" fillId="0" borderId="19" xfId="3" applyFont="1" applyBorder="1" applyAlignment="1" applyProtection="1">
      <alignment horizontal="right" wrapText="1"/>
      <protection hidden="1"/>
    </xf>
    <xf numFmtId="49" fontId="36" fillId="2" borderId="20" xfId="1" applyNumberFormat="1" applyFont="1" applyFill="1" applyBorder="1" applyAlignment="1" applyProtection="1">
      <alignment horizontal="left" vertical="center"/>
      <protection locked="0" hidden="1"/>
    </xf>
    <xf numFmtId="49" fontId="30" fillId="0" borderId="13" xfId="3" applyNumberFormat="1" applyFont="1" applyBorder="1" applyAlignment="1" applyProtection="1">
      <alignment horizontal="left" vertical="center"/>
      <protection locked="0" hidden="1"/>
    </xf>
    <xf numFmtId="49" fontId="30" fillId="0" borderId="21" xfId="3" applyNumberFormat="1" applyFont="1" applyBorder="1" applyAlignment="1" applyProtection="1">
      <alignment horizontal="left" vertical="center"/>
      <protection locked="0" hidden="1"/>
    </xf>
    <xf numFmtId="0" fontId="28" fillId="0" borderId="0" xfId="3" applyFont="1" applyAlignment="1" applyProtection="1">
      <alignment horizontal="right" vertical="center"/>
      <protection hidden="1"/>
    </xf>
    <xf numFmtId="0" fontId="28" fillId="0" borderId="19" xfId="3" applyFont="1" applyBorder="1" applyAlignment="1" applyProtection="1">
      <alignment horizontal="right"/>
      <protection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0" fontId="28" fillId="0" borderId="21" xfId="3" applyFont="1" applyBorder="1" applyAlignment="1">
      <alignment horizontal="left" vertical="center"/>
    </xf>
    <xf numFmtId="0" fontId="37" fillId="0" borderId="0" xfId="3" applyFont="1" applyAlignment="1" applyProtection="1">
      <alignment horizontal="left"/>
      <protection hidden="1"/>
    </xf>
    <xf numFmtId="0" fontId="38" fillId="0" borderId="0" xfId="3" applyFont="1" applyAlignment="1"/>
    <xf numFmtId="0" fontId="28" fillId="0" borderId="0" xfId="3" applyFont="1" applyBorder="1" applyAlignment="1" applyProtection="1">
      <alignment vertical="center"/>
      <protection hidden="1"/>
    </xf>
    <xf numFmtId="0" fontId="28" fillId="0" borderId="22" xfId="3" applyFont="1" applyBorder="1" applyAlignment="1" applyProtection="1">
      <alignment horizontal="center" vertical="top"/>
      <protection hidden="1"/>
    </xf>
    <xf numFmtId="0" fontId="28" fillId="0" borderId="22" xfId="3" applyFont="1" applyBorder="1" applyAlignment="1">
      <alignment horizontal="center"/>
    </xf>
    <xf numFmtId="0" fontId="28" fillId="0" borderId="22" xfId="3" applyFont="1" applyBorder="1" applyAlignment="1"/>
    <xf numFmtId="0" fontId="39" fillId="0" borderId="0" xfId="2" applyFont="1" applyBorder="1" applyAlignment="1" applyProtection="1">
      <alignment horizontal="left" vertical="center"/>
      <protection hidden="1"/>
    </xf>
    <xf numFmtId="49" fontId="30" fillId="2" borderId="20" xfId="3" applyNumberFormat="1" applyFont="1" applyFill="1" applyBorder="1" applyAlignment="1" applyProtection="1">
      <alignment horizontal="left" vertical="center"/>
      <protection locked="0" hidden="1"/>
    </xf>
    <xf numFmtId="0" fontId="27" fillId="0" borderId="0" xfId="3" applyFont="1" applyAlignment="1"/>
    <xf numFmtId="49" fontId="30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30" fillId="0" borderId="21" xfId="3" applyNumberFormat="1" applyFont="1" applyBorder="1" applyAlignment="1" applyProtection="1">
      <alignment horizontal="center" vertical="center"/>
      <protection locked="0" hidden="1"/>
    </xf>
    <xf numFmtId="0" fontId="30" fillId="2" borderId="20" xfId="3" applyFont="1" applyFill="1" applyBorder="1" applyAlignment="1" applyProtection="1">
      <alignment horizontal="left" vertical="center"/>
      <protection locked="0" hidden="1"/>
    </xf>
    <xf numFmtId="0" fontId="28" fillId="0" borderId="13" xfId="3" applyFont="1" applyBorder="1" applyAlignment="1"/>
    <xf numFmtId="0" fontId="28" fillId="0" borderId="21" xfId="3" applyFont="1" applyBorder="1" applyAlignment="1"/>
    <xf numFmtId="0" fontId="28" fillId="0" borderId="0" xfId="3" applyFont="1" applyBorder="1" applyAlignment="1" applyProtection="1">
      <alignment horizontal="center" vertical="top"/>
      <protection hidden="1"/>
    </xf>
    <xf numFmtId="0" fontId="28" fillId="0" borderId="0" xfId="3" applyFont="1" applyBorder="1" applyAlignment="1" applyProtection="1">
      <alignment horizontal="center"/>
      <protection hidden="1"/>
    </xf>
    <xf numFmtId="0" fontId="28" fillId="0" borderId="11" xfId="3" applyFont="1" applyBorder="1" applyAlignment="1" applyProtection="1">
      <alignment horizontal="center"/>
      <protection hidden="1"/>
    </xf>
    <xf numFmtId="0" fontId="30" fillId="0" borderId="13" xfId="3" applyFont="1" applyBorder="1" applyAlignment="1" applyProtection="1">
      <alignment horizontal="left" vertical="center"/>
      <protection locked="0" hidden="1"/>
    </xf>
    <xf numFmtId="0" fontId="30" fillId="2" borderId="20" xfId="3" applyFont="1" applyFill="1" applyBorder="1" applyAlignment="1" applyProtection="1">
      <alignment horizontal="right" vertical="center"/>
      <protection locked="0" hidden="1"/>
    </xf>
    <xf numFmtId="0" fontId="36" fillId="2" borderId="20" xfId="1" applyFont="1" applyFill="1" applyBorder="1" applyAlignment="1" applyProtection="1">
      <protection locked="0" hidden="1"/>
    </xf>
    <xf numFmtId="0" fontId="30" fillId="0" borderId="13" xfId="3" applyFont="1" applyBorder="1" applyAlignment="1" applyProtection="1">
      <protection locked="0" hidden="1"/>
    </xf>
    <xf numFmtId="0" fontId="30" fillId="0" borderId="21" xfId="3" applyFont="1" applyBorder="1" applyAlignment="1" applyProtection="1">
      <protection locked="0" hidden="1"/>
    </xf>
    <xf numFmtId="0" fontId="28" fillId="0" borderId="0" xfId="3" applyFont="1" applyBorder="1" applyAlignment="1" applyProtection="1">
      <alignment vertical="top" wrapText="1"/>
      <protection hidden="1"/>
    </xf>
    <xf numFmtId="0" fontId="28" fillId="0" borderId="0" xfId="3" applyFont="1" applyBorder="1" applyAlignment="1" applyProtection="1">
      <alignment wrapText="1"/>
      <protection hidden="1"/>
    </xf>
    <xf numFmtId="0" fontId="4" fillId="2" borderId="20" xfId="3" applyFont="1" applyFill="1" applyBorder="1" applyAlignment="1" applyProtection="1">
      <alignment horizontal="right" vertical="center"/>
      <protection locked="0" hidden="1"/>
    </xf>
    <xf numFmtId="0" fontId="28" fillId="0" borderId="0" xfId="3" applyFont="1" applyAlignment="1" applyProtection="1">
      <alignment horizontal="center" vertical="center"/>
      <protection hidden="1"/>
    </xf>
    <xf numFmtId="0" fontId="28" fillId="0" borderId="0" xfId="3" applyFont="1" applyAlignment="1">
      <alignment horizontal="center" vertical="center"/>
    </xf>
    <xf numFmtId="0" fontId="28" fillId="0" borderId="0" xfId="3" applyFont="1" applyAlignment="1">
      <alignment horizontal="center"/>
    </xf>
    <xf numFmtId="0" fontId="28" fillId="0" borderId="0" xfId="3" applyFont="1" applyAlignment="1">
      <alignment vertical="center"/>
    </xf>
    <xf numFmtId="0" fontId="28" fillId="0" borderId="13" xfId="3" applyFont="1" applyBorder="1" applyAlignment="1">
      <alignment horizontal="left"/>
    </xf>
    <xf numFmtId="0" fontId="28" fillId="0" borderId="21" xfId="3" applyFont="1" applyBorder="1" applyAlignment="1">
      <alignment horizontal="left"/>
    </xf>
    <xf numFmtId="0" fontId="28" fillId="0" borderId="0" xfId="3" applyFont="1" applyBorder="1" applyAlignment="1" applyProtection="1">
      <alignment horizontal="right" vertical="center" wrapText="1"/>
      <protection hidden="1"/>
    </xf>
    <xf numFmtId="0" fontId="28" fillId="0" borderId="0" xfId="3" applyFont="1" applyBorder="1" applyAlignment="1" applyProtection="1">
      <alignment horizontal="right" wrapText="1"/>
      <protection hidden="1"/>
    </xf>
    <xf numFmtId="0" fontId="28" fillId="0" borderId="0" xfId="3" applyFont="1" applyAlignment="1" applyProtection="1">
      <alignment horizontal="right" wrapText="1"/>
      <protection hidden="1"/>
    </xf>
    <xf numFmtId="0" fontId="28" fillId="0" borderId="13" xfId="3" applyFont="1" applyBorder="1" applyAlignment="1">
      <alignment horizontal="left" vertical="center"/>
    </xf>
    <xf numFmtId="1" fontId="30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30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28" fillId="0" borderId="9" xfId="3" applyFont="1" applyBorder="1" applyAlignment="1" applyProtection="1">
      <alignment horizontal="right" vertical="center"/>
      <protection hidden="1"/>
    </xf>
    <xf numFmtId="0" fontId="28" fillId="0" borderId="0" xfId="3" applyFont="1" applyBorder="1" applyAlignment="1" applyProtection="1">
      <alignment horizontal="right"/>
      <protection hidden="1"/>
    </xf>
    <xf numFmtId="0" fontId="30" fillId="0" borderId="0" xfId="3" applyFont="1" applyFill="1" applyBorder="1" applyAlignment="1" applyProtection="1">
      <alignment horizontal="left" vertical="center" wrapText="1"/>
      <protection hidden="1"/>
    </xf>
    <xf numFmtId="0" fontId="30" fillId="0" borderId="19" xfId="3" applyFont="1" applyFill="1" applyBorder="1" applyAlignment="1" applyProtection="1">
      <alignment horizontal="left" vertical="center" wrapText="1"/>
      <protection hidden="1"/>
    </xf>
    <xf numFmtId="0" fontId="32" fillId="0" borderId="0" xfId="3" applyFont="1" applyBorder="1" applyAlignment="1" applyProtection="1">
      <alignment horizontal="center" vertical="center" wrapText="1"/>
      <protection hidden="1"/>
    </xf>
    <xf numFmtId="0" fontId="28" fillId="0" borderId="0" xfId="3" applyFont="1" applyAlignment="1" applyProtection="1">
      <alignment wrapText="1"/>
      <protection hidden="1"/>
    </xf>
    <xf numFmtId="0" fontId="35" fillId="0" borderId="0" xfId="3" applyFont="1" applyBorder="1" applyAlignment="1" applyProtection="1">
      <alignment horizontal="right" vertical="center" wrapText="1"/>
      <protection hidden="1"/>
    </xf>
    <xf numFmtId="0" fontId="35" fillId="0" borderId="19" xfId="3" applyFont="1" applyBorder="1" applyAlignment="1" applyProtection="1">
      <alignment horizontal="right" wrapText="1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23" fillId="0" borderId="5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1" fillId="3" borderId="25" xfId="0" applyFont="1" applyFill="1" applyBorder="1" applyAlignment="1" applyProtection="1">
      <alignment vertical="center" wrapText="1"/>
      <protection hidden="1"/>
    </xf>
    <xf numFmtId="0" fontId="21" fillId="3" borderId="26" xfId="0" applyFont="1" applyFill="1" applyBorder="1" applyAlignment="1" applyProtection="1">
      <alignment vertical="center" wrapText="1"/>
      <protection hidden="1"/>
    </xf>
    <xf numFmtId="0" fontId="21" fillId="3" borderId="27" xfId="0" applyFont="1" applyFill="1" applyBorder="1" applyAlignment="1" applyProtection="1">
      <alignment vertical="center" wrapText="1"/>
      <protection hidden="1"/>
    </xf>
    <xf numFmtId="0" fontId="23" fillId="4" borderId="15" xfId="0" applyFont="1" applyFill="1" applyBorder="1" applyAlignment="1" applyProtection="1">
      <alignment horizontal="center" vertical="center" wrapText="1"/>
      <protection hidden="1"/>
    </xf>
    <xf numFmtId="0" fontId="24" fillId="4" borderId="8" xfId="0" applyFont="1" applyFill="1" applyBorder="1" applyAlignment="1" applyProtection="1">
      <alignment horizontal="center" vertical="center" wrapText="1"/>
      <protection hidden="1"/>
    </xf>
    <xf numFmtId="0" fontId="23" fillId="0" borderId="33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 indent="1"/>
    </xf>
    <xf numFmtId="0" fontId="26" fillId="0" borderId="23" xfId="0" applyFont="1" applyFill="1" applyBorder="1" applyAlignment="1">
      <alignment horizontal="left" vertical="center" wrapText="1" indent="1"/>
    </xf>
    <xf numFmtId="0" fontId="26" fillId="0" borderId="24" xfId="0" applyFont="1" applyFill="1" applyBorder="1" applyAlignment="1">
      <alignment horizontal="left" vertical="center" wrapText="1" indent="1"/>
    </xf>
    <xf numFmtId="0" fontId="26" fillId="0" borderId="28" xfId="0" applyFont="1" applyFill="1" applyBorder="1" applyAlignment="1">
      <alignment horizontal="left" vertical="center" wrapText="1" indent="1"/>
    </xf>
    <xf numFmtId="0" fontId="26" fillId="0" borderId="29" xfId="0" applyFont="1" applyFill="1" applyBorder="1" applyAlignment="1">
      <alignment horizontal="left" vertical="center" wrapText="1" indent="1"/>
    </xf>
    <xf numFmtId="0" fontId="26" fillId="0" borderId="30" xfId="0" applyFont="1" applyFill="1" applyBorder="1" applyAlignment="1">
      <alignment horizontal="left" vertical="center" wrapText="1" indent="1"/>
    </xf>
    <xf numFmtId="0" fontId="23" fillId="4" borderId="20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vertical="center" wrapText="1"/>
    </xf>
    <xf numFmtId="0" fontId="21" fillId="4" borderId="21" xfId="0" applyFont="1" applyFill="1" applyBorder="1" applyAlignment="1">
      <alignment vertical="center" wrapText="1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3" fillId="0" borderId="5" xfId="0" applyFont="1" applyFill="1" applyBorder="1" applyAlignment="1">
      <alignment horizontal="left" vertical="center" wrapText="1" indent="1"/>
    </xf>
    <xf numFmtId="0" fontId="23" fillId="0" borderId="23" xfId="0" applyFont="1" applyFill="1" applyBorder="1" applyAlignment="1">
      <alignment horizontal="left" vertical="center" wrapText="1" indent="1"/>
    </xf>
    <xf numFmtId="0" fontId="23" fillId="0" borderId="24" xfId="0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3" fillId="4" borderId="25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 wrapText="1"/>
    </xf>
    <xf numFmtId="0" fontId="21" fillId="4" borderId="26" xfId="0" applyFont="1" applyFill="1" applyBorder="1" applyAlignment="1">
      <alignment vertical="center" wrapText="1"/>
    </xf>
    <xf numFmtId="0" fontId="21" fillId="4" borderId="27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left" vertical="center" wrapText="1" indent="1"/>
    </xf>
    <xf numFmtId="0" fontId="23" fillId="0" borderId="31" xfId="0" applyFont="1" applyFill="1" applyBorder="1" applyAlignment="1">
      <alignment horizontal="left" vertical="center" wrapText="1" indent="1"/>
    </xf>
    <xf numFmtId="0" fontId="23" fillId="0" borderId="32" xfId="0" applyFont="1" applyFill="1" applyBorder="1" applyAlignment="1">
      <alignment horizontal="left" vertical="center" wrapText="1" inden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5" fillId="0" borderId="0" xfId="5" applyFont="1" applyFill="1" applyBorder="1" applyAlignment="1" applyProtection="1">
      <alignment horizontal="center" vertical="center"/>
      <protection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6" fillId="4" borderId="16" xfId="0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 wrapText="1"/>
    </xf>
  </cellXfs>
  <cellStyles count="6">
    <cellStyle name="Hiperveza" xfId="1" builtinId="8"/>
    <cellStyle name="Normal_TFI-KI" xfId="2"/>
    <cellStyle name="Normal_TFI-POD" xfId="3"/>
    <cellStyle name="Normalno" xfId="0" builtinId="0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topLeftCell="A34" zoomScaleNormal="100" zoomScaleSheetLayoutView="110" workbookViewId="0">
      <selection activeCell="F67" sqref="F67"/>
    </sheetView>
  </sheetViews>
  <sheetFormatPr defaultRowHeight="12.75" x14ac:dyDescent="0.2"/>
  <cols>
    <col min="1" max="1" width="11.85546875" style="74" customWidth="1"/>
    <col min="2" max="2" width="13" style="74" customWidth="1"/>
    <col min="3" max="4" width="9.140625" style="74"/>
    <col min="5" max="5" width="9.7109375" style="74" customWidth="1"/>
    <col min="6" max="6" width="9.140625" style="74"/>
    <col min="7" max="7" width="18.7109375" style="74" customWidth="1"/>
    <col min="8" max="8" width="19.28515625" style="74" customWidth="1"/>
    <col min="9" max="9" width="14.42578125" style="74" customWidth="1"/>
    <col min="10" max="16384" width="9.140625" style="74"/>
  </cols>
  <sheetData>
    <row r="1" spans="1:12" ht="15.75" x14ac:dyDescent="0.25">
      <c r="A1" s="152" t="s">
        <v>227</v>
      </c>
      <c r="B1" s="152"/>
      <c r="C1" s="152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">
      <c r="A2" s="183" t="s">
        <v>228</v>
      </c>
      <c r="B2" s="183"/>
      <c r="C2" s="183"/>
      <c r="D2" s="184"/>
      <c r="E2" s="75" t="s">
        <v>282</v>
      </c>
      <c r="F2" s="76"/>
      <c r="G2" s="77" t="s">
        <v>188</v>
      </c>
      <c r="H2" s="132" t="s">
        <v>306</v>
      </c>
      <c r="I2" s="78"/>
      <c r="J2" s="73"/>
      <c r="K2" s="73"/>
      <c r="L2" s="73"/>
    </row>
    <row r="3" spans="1:12" x14ac:dyDescent="0.2">
      <c r="A3" s="79"/>
      <c r="B3" s="79"/>
      <c r="C3" s="79"/>
      <c r="D3" s="80"/>
      <c r="E3" s="80"/>
      <c r="F3" s="80"/>
      <c r="G3" s="80"/>
      <c r="H3" s="80"/>
      <c r="I3" s="78"/>
      <c r="J3" s="73"/>
      <c r="K3" s="73"/>
      <c r="L3" s="73"/>
    </row>
    <row r="4" spans="1:12" x14ac:dyDescent="0.2">
      <c r="A4" s="81"/>
      <c r="B4" s="81"/>
      <c r="C4" s="81"/>
      <c r="D4" s="81"/>
      <c r="E4" s="82"/>
      <c r="F4" s="82"/>
      <c r="G4" s="81"/>
      <c r="H4" s="81"/>
      <c r="I4" s="83"/>
      <c r="J4" s="73"/>
      <c r="K4" s="73"/>
      <c r="L4" s="73"/>
    </row>
    <row r="5" spans="1:12" ht="18" x14ac:dyDescent="0.2">
      <c r="A5" s="185" t="s">
        <v>258</v>
      </c>
      <c r="B5" s="185"/>
      <c r="C5" s="185"/>
      <c r="D5" s="185"/>
      <c r="E5" s="185"/>
      <c r="F5" s="185"/>
      <c r="G5" s="185"/>
      <c r="H5" s="185"/>
      <c r="I5" s="185"/>
      <c r="J5" s="73"/>
      <c r="K5" s="73"/>
      <c r="L5" s="73"/>
    </row>
    <row r="6" spans="1:12" ht="15" x14ac:dyDescent="0.2">
      <c r="A6" s="84"/>
      <c r="B6" s="84"/>
      <c r="C6" s="84"/>
      <c r="D6" s="84"/>
      <c r="E6" s="84"/>
      <c r="F6" s="84"/>
      <c r="G6" s="84"/>
      <c r="H6" s="84"/>
      <c r="I6" s="84"/>
      <c r="J6" s="73"/>
      <c r="K6" s="73"/>
      <c r="L6" s="73"/>
    </row>
    <row r="7" spans="1:12" x14ac:dyDescent="0.2">
      <c r="A7" s="85"/>
      <c r="B7" s="85"/>
      <c r="C7" s="85"/>
      <c r="D7" s="86"/>
      <c r="E7" s="87"/>
      <c r="F7" s="88"/>
      <c r="G7" s="89"/>
      <c r="H7" s="90"/>
      <c r="I7" s="91"/>
      <c r="J7" s="73"/>
      <c r="K7" s="73"/>
      <c r="L7" s="73"/>
    </row>
    <row r="8" spans="1:12" x14ac:dyDescent="0.2">
      <c r="A8" s="140" t="s">
        <v>207</v>
      </c>
      <c r="B8" s="141"/>
      <c r="C8" s="153" t="s">
        <v>229</v>
      </c>
      <c r="D8" s="154"/>
      <c r="E8" s="186"/>
      <c r="F8" s="186"/>
      <c r="G8" s="186"/>
      <c r="H8" s="186"/>
      <c r="I8" s="92"/>
      <c r="J8" s="73"/>
      <c r="K8" s="73"/>
      <c r="L8" s="73"/>
    </row>
    <row r="9" spans="1:12" x14ac:dyDescent="0.2">
      <c r="A9" s="93"/>
      <c r="B9" s="93"/>
      <c r="C9" s="85"/>
      <c r="D9" s="85"/>
      <c r="E9" s="186"/>
      <c r="F9" s="186"/>
      <c r="G9" s="186"/>
      <c r="H9" s="186"/>
      <c r="I9" s="92"/>
      <c r="J9" s="73"/>
      <c r="K9" s="73"/>
      <c r="L9" s="73"/>
    </row>
    <row r="10" spans="1:12" ht="26.25" customHeight="1" x14ac:dyDescent="0.2">
      <c r="A10" s="187" t="s">
        <v>208</v>
      </c>
      <c r="B10" s="188"/>
      <c r="C10" s="153" t="s">
        <v>230</v>
      </c>
      <c r="D10" s="154"/>
      <c r="E10" s="186"/>
      <c r="F10" s="186"/>
      <c r="G10" s="186"/>
      <c r="H10" s="186"/>
      <c r="I10" s="86"/>
      <c r="J10" s="73"/>
      <c r="K10" s="73"/>
      <c r="L10" s="73"/>
    </row>
    <row r="11" spans="1:12" ht="12.75" customHeight="1" x14ac:dyDescent="0.2">
      <c r="A11" s="94"/>
      <c r="B11" s="94"/>
      <c r="C11" s="95"/>
      <c r="D11" s="85"/>
      <c r="E11" s="85"/>
      <c r="F11" s="85"/>
      <c r="G11" s="85"/>
      <c r="H11" s="85"/>
      <c r="I11" s="85"/>
      <c r="J11" s="73"/>
      <c r="K11" s="73"/>
      <c r="L11" s="73"/>
    </row>
    <row r="12" spans="1:12" x14ac:dyDescent="0.2">
      <c r="A12" s="175" t="s">
        <v>209</v>
      </c>
      <c r="B12" s="176"/>
      <c r="C12" s="153" t="s">
        <v>231</v>
      </c>
      <c r="D12" s="154"/>
      <c r="E12" s="85"/>
      <c r="F12" s="85"/>
      <c r="G12" s="85"/>
      <c r="H12" s="85"/>
      <c r="I12" s="85"/>
      <c r="J12" s="73"/>
      <c r="K12" s="73"/>
      <c r="L12" s="73"/>
    </row>
    <row r="13" spans="1:12" x14ac:dyDescent="0.2">
      <c r="A13" s="177"/>
      <c r="B13" s="177"/>
      <c r="C13" s="85"/>
      <c r="D13" s="85"/>
      <c r="E13" s="85"/>
      <c r="F13" s="85"/>
      <c r="G13" s="85"/>
      <c r="H13" s="85"/>
      <c r="I13" s="85"/>
      <c r="J13" s="73"/>
      <c r="K13" s="73"/>
      <c r="L13" s="73"/>
    </row>
    <row r="14" spans="1:12" x14ac:dyDescent="0.2">
      <c r="A14" s="140" t="s">
        <v>232</v>
      </c>
      <c r="B14" s="141"/>
      <c r="C14" s="155" t="s">
        <v>278</v>
      </c>
      <c r="D14" s="178"/>
      <c r="E14" s="178"/>
      <c r="F14" s="178"/>
      <c r="G14" s="178"/>
      <c r="H14" s="178"/>
      <c r="I14" s="143"/>
      <c r="J14" s="73"/>
      <c r="K14" s="73"/>
      <c r="L14" s="73"/>
    </row>
    <row r="15" spans="1:12" x14ac:dyDescent="0.2">
      <c r="A15" s="93"/>
      <c r="B15" s="93"/>
      <c r="C15" s="96"/>
      <c r="D15" s="85"/>
      <c r="E15" s="85"/>
      <c r="F15" s="85"/>
      <c r="G15" s="85"/>
      <c r="H15" s="85"/>
      <c r="I15" s="85"/>
      <c r="J15" s="73"/>
      <c r="K15" s="73"/>
      <c r="L15" s="73"/>
    </row>
    <row r="16" spans="1:12" x14ac:dyDescent="0.2">
      <c r="A16" s="140" t="s">
        <v>210</v>
      </c>
      <c r="B16" s="141"/>
      <c r="C16" s="179">
        <v>51000</v>
      </c>
      <c r="D16" s="180"/>
      <c r="E16" s="85"/>
      <c r="F16" s="155" t="s">
        <v>233</v>
      </c>
      <c r="G16" s="178"/>
      <c r="H16" s="178"/>
      <c r="I16" s="143"/>
      <c r="J16" s="73"/>
      <c r="K16" s="73"/>
      <c r="L16" s="73"/>
    </row>
    <row r="17" spans="1:12" x14ac:dyDescent="0.2">
      <c r="A17" s="93"/>
      <c r="B17" s="93"/>
      <c r="C17" s="85"/>
      <c r="D17" s="85"/>
      <c r="E17" s="85"/>
      <c r="F17" s="85"/>
      <c r="G17" s="85"/>
      <c r="H17" s="85"/>
      <c r="I17" s="85"/>
      <c r="J17" s="73"/>
      <c r="K17" s="73"/>
      <c r="L17" s="73"/>
    </row>
    <row r="18" spans="1:12" x14ac:dyDescent="0.2">
      <c r="A18" s="140" t="s">
        <v>211</v>
      </c>
      <c r="B18" s="141"/>
      <c r="C18" s="155" t="s">
        <v>234</v>
      </c>
      <c r="D18" s="178"/>
      <c r="E18" s="178"/>
      <c r="F18" s="178"/>
      <c r="G18" s="178"/>
      <c r="H18" s="178"/>
      <c r="I18" s="143"/>
      <c r="J18" s="73"/>
      <c r="K18" s="73"/>
      <c r="L18" s="73"/>
    </row>
    <row r="19" spans="1:12" x14ac:dyDescent="0.2">
      <c r="A19" s="93"/>
      <c r="B19" s="93"/>
      <c r="C19" s="85"/>
      <c r="D19" s="85"/>
      <c r="E19" s="85"/>
      <c r="F19" s="85"/>
      <c r="G19" s="85"/>
      <c r="H19" s="85"/>
      <c r="I19" s="85"/>
      <c r="J19" s="73"/>
      <c r="K19" s="73"/>
      <c r="L19" s="73"/>
    </row>
    <row r="20" spans="1:12" x14ac:dyDescent="0.2">
      <c r="A20" s="140" t="s">
        <v>212</v>
      </c>
      <c r="B20" s="141"/>
      <c r="C20" s="163" t="s">
        <v>235</v>
      </c>
      <c r="D20" s="164"/>
      <c r="E20" s="164"/>
      <c r="F20" s="164"/>
      <c r="G20" s="164"/>
      <c r="H20" s="164"/>
      <c r="I20" s="165"/>
      <c r="J20" s="73"/>
      <c r="K20" s="73"/>
      <c r="L20" s="73"/>
    </row>
    <row r="21" spans="1:12" x14ac:dyDescent="0.2">
      <c r="A21" s="93"/>
      <c r="B21" s="93"/>
      <c r="C21" s="96"/>
      <c r="D21" s="85"/>
      <c r="E21" s="85"/>
      <c r="F21" s="85"/>
      <c r="G21" s="85"/>
      <c r="H21" s="85"/>
      <c r="I21" s="85"/>
      <c r="J21" s="73"/>
      <c r="K21" s="73"/>
      <c r="L21" s="73"/>
    </row>
    <row r="22" spans="1:12" x14ac:dyDescent="0.2">
      <c r="A22" s="140" t="s">
        <v>1</v>
      </c>
      <c r="B22" s="141"/>
      <c r="C22" s="163" t="s">
        <v>236</v>
      </c>
      <c r="D22" s="164"/>
      <c r="E22" s="164"/>
      <c r="F22" s="164"/>
      <c r="G22" s="164"/>
      <c r="H22" s="164"/>
      <c r="I22" s="165"/>
      <c r="J22" s="73"/>
      <c r="K22" s="73"/>
      <c r="L22" s="73"/>
    </row>
    <row r="23" spans="1:12" x14ac:dyDescent="0.2">
      <c r="A23" s="93"/>
      <c r="B23" s="93"/>
      <c r="C23" s="96"/>
      <c r="D23" s="85"/>
      <c r="E23" s="85"/>
      <c r="F23" s="85"/>
      <c r="G23" s="85"/>
      <c r="H23" s="85"/>
      <c r="I23" s="85"/>
      <c r="J23" s="73"/>
      <c r="K23" s="73"/>
      <c r="L23" s="73"/>
    </row>
    <row r="24" spans="1:12" x14ac:dyDescent="0.2">
      <c r="A24" s="140" t="s">
        <v>237</v>
      </c>
      <c r="B24" s="141"/>
      <c r="C24" s="97">
        <v>373</v>
      </c>
      <c r="D24" s="155" t="s">
        <v>233</v>
      </c>
      <c r="E24" s="173"/>
      <c r="F24" s="174"/>
      <c r="G24" s="181"/>
      <c r="H24" s="182"/>
      <c r="I24" s="98"/>
      <c r="J24" s="73"/>
      <c r="K24" s="73"/>
      <c r="L24" s="73"/>
    </row>
    <row r="25" spans="1:12" x14ac:dyDescent="0.2">
      <c r="A25" s="93"/>
      <c r="B25" s="93"/>
      <c r="C25" s="85"/>
      <c r="D25" s="85"/>
      <c r="E25" s="85"/>
      <c r="F25" s="85"/>
      <c r="G25" s="85"/>
      <c r="H25" s="85"/>
      <c r="I25" s="86"/>
      <c r="J25" s="73"/>
      <c r="K25" s="73"/>
      <c r="L25" s="73"/>
    </row>
    <row r="26" spans="1:12" x14ac:dyDescent="0.2">
      <c r="A26" s="140" t="s">
        <v>213</v>
      </c>
      <c r="B26" s="141"/>
      <c r="C26" s="97">
        <v>8</v>
      </c>
      <c r="D26" s="155" t="s">
        <v>238</v>
      </c>
      <c r="E26" s="173"/>
      <c r="F26" s="173"/>
      <c r="G26" s="174"/>
      <c r="H26" s="99" t="s">
        <v>239</v>
      </c>
      <c r="I26" s="100">
        <v>620</v>
      </c>
      <c r="J26" s="73"/>
      <c r="K26" s="73"/>
      <c r="L26" s="73"/>
    </row>
    <row r="27" spans="1:12" x14ac:dyDescent="0.2">
      <c r="A27" s="93"/>
      <c r="B27" s="93"/>
      <c r="C27" s="85"/>
      <c r="D27" s="85"/>
      <c r="E27" s="85"/>
      <c r="F27" s="85"/>
      <c r="G27" s="93"/>
      <c r="H27" s="93" t="s">
        <v>240</v>
      </c>
      <c r="I27" s="96"/>
      <c r="J27" s="73"/>
      <c r="K27" s="73"/>
      <c r="L27" s="73"/>
    </row>
    <row r="28" spans="1:12" x14ac:dyDescent="0.2">
      <c r="A28" s="140" t="s">
        <v>214</v>
      </c>
      <c r="B28" s="141"/>
      <c r="C28" s="101" t="s">
        <v>277</v>
      </c>
      <c r="D28" s="102"/>
      <c r="E28" s="73"/>
      <c r="F28" s="86"/>
      <c r="G28" s="140" t="s">
        <v>241</v>
      </c>
      <c r="H28" s="141"/>
      <c r="I28" s="103" t="s">
        <v>242</v>
      </c>
      <c r="J28" s="73"/>
      <c r="K28" s="73"/>
      <c r="L28" s="73"/>
    </row>
    <row r="29" spans="1:12" x14ac:dyDescent="0.2">
      <c r="A29" s="93"/>
      <c r="B29" s="93"/>
      <c r="C29" s="85"/>
      <c r="D29" s="86"/>
      <c r="E29" s="86"/>
      <c r="F29" s="86"/>
      <c r="G29" s="86"/>
      <c r="H29" s="85"/>
      <c r="I29" s="104"/>
      <c r="J29" s="73"/>
      <c r="K29" s="73"/>
      <c r="L29" s="73"/>
    </row>
    <row r="30" spans="1:12" x14ac:dyDescent="0.2">
      <c r="A30" s="169" t="s">
        <v>215</v>
      </c>
      <c r="B30" s="170"/>
      <c r="C30" s="171"/>
      <c r="D30" s="171"/>
      <c r="E30" s="170" t="s">
        <v>216</v>
      </c>
      <c r="F30" s="172"/>
      <c r="G30" s="172"/>
      <c r="H30" s="171" t="s">
        <v>217</v>
      </c>
      <c r="I30" s="171"/>
      <c r="J30" s="73"/>
      <c r="K30" s="73"/>
      <c r="L30" s="73"/>
    </row>
    <row r="31" spans="1:12" x14ac:dyDescent="0.2">
      <c r="A31" s="73"/>
      <c r="B31" s="73"/>
      <c r="C31" s="73"/>
      <c r="D31" s="91"/>
      <c r="E31" s="85"/>
      <c r="F31" s="85"/>
      <c r="G31" s="85"/>
      <c r="H31" s="105"/>
      <c r="I31" s="104"/>
      <c r="J31" s="73"/>
      <c r="K31" s="73"/>
      <c r="L31" s="73"/>
    </row>
    <row r="32" spans="1:12" x14ac:dyDescent="0.2">
      <c r="A32" s="168" t="s">
        <v>307</v>
      </c>
      <c r="B32" s="156"/>
      <c r="C32" s="156"/>
      <c r="D32" s="157"/>
      <c r="E32" s="162" t="s">
        <v>279</v>
      </c>
      <c r="F32" s="156"/>
      <c r="G32" s="156"/>
      <c r="H32" s="153" t="s">
        <v>280</v>
      </c>
      <c r="I32" s="154"/>
      <c r="J32" s="73"/>
      <c r="K32" s="73"/>
      <c r="L32" s="73"/>
    </row>
    <row r="33" spans="1:12" x14ac:dyDescent="0.2">
      <c r="A33" s="106"/>
      <c r="B33" s="106"/>
      <c r="C33" s="96"/>
      <c r="D33" s="166"/>
      <c r="E33" s="166"/>
      <c r="F33" s="166"/>
      <c r="G33" s="167"/>
      <c r="H33" s="85"/>
      <c r="I33" s="107"/>
      <c r="J33" s="73"/>
      <c r="K33" s="73"/>
      <c r="L33" s="73"/>
    </row>
    <row r="34" spans="1:12" x14ac:dyDescent="0.2">
      <c r="A34" s="168" t="s">
        <v>308</v>
      </c>
      <c r="B34" s="156"/>
      <c r="C34" s="156"/>
      <c r="D34" s="157"/>
      <c r="E34" s="162" t="s">
        <v>233</v>
      </c>
      <c r="F34" s="156"/>
      <c r="G34" s="156"/>
      <c r="H34" s="153" t="s">
        <v>281</v>
      </c>
      <c r="I34" s="154"/>
      <c r="J34" s="73"/>
      <c r="K34" s="73"/>
      <c r="L34" s="73"/>
    </row>
    <row r="35" spans="1:12" x14ac:dyDescent="0.2">
      <c r="A35" s="106"/>
      <c r="B35" s="106"/>
      <c r="C35" s="96"/>
      <c r="D35" s="108"/>
      <c r="E35" s="108"/>
      <c r="F35" s="108"/>
      <c r="G35" s="109"/>
      <c r="H35" s="85"/>
      <c r="I35" s="110"/>
      <c r="J35" s="73"/>
      <c r="K35" s="73"/>
      <c r="L35" s="73"/>
    </row>
    <row r="36" spans="1:12" x14ac:dyDescent="0.2">
      <c r="A36" s="162"/>
      <c r="B36" s="156"/>
      <c r="C36" s="156"/>
      <c r="D36" s="157"/>
      <c r="E36" s="162"/>
      <c r="F36" s="156"/>
      <c r="G36" s="156"/>
      <c r="H36" s="153"/>
      <c r="I36" s="154"/>
      <c r="J36" s="73"/>
      <c r="K36" s="73"/>
      <c r="L36" s="73"/>
    </row>
    <row r="37" spans="1:12" x14ac:dyDescent="0.2">
      <c r="A37" s="106"/>
      <c r="B37" s="106"/>
      <c r="C37" s="96"/>
      <c r="D37" s="108"/>
      <c r="E37" s="108"/>
      <c r="F37" s="108"/>
      <c r="G37" s="109"/>
      <c r="H37" s="85"/>
      <c r="I37" s="110"/>
      <c r="J37" s="73"/>
      <c r="K37" s="73"/>
      <c r="L37" s="73"/>
    </row>
    <row r="38" spans="1:12" x14ac:dyDescent="0.2">
      <c r="A38" s="162"/>
      <c r="B38" s="156"/>
      <c r="C38" s="156"/>
      <c r="D38" s="157"/>
      <c r="E38" s="162"/>
      <c r="F38" s="156"/>
      <c r="G38" s="156"/>
      <c r="H38" s="153"/>
      <c r="I38" s="154"/>
      <c r="J38" s="73"/>
      <c r="K38" s="73"/>
      <c r="L38" s="73"/>
    </row>
    <row r="39" spans="1:12" x14ac:dyDescent="0.2">
      <c r="A39" s="111"/>
      <c r="B39" s="111"/>
      <c r="C39" s="158"/>
      <c r="D39" s="159"/>
      <c r="E39" s="85"/>
      <c r="F39" s="158"/>
      <c r="G39" s="159"/>
      <c r="H39" s="85"/>
      <c r="I39" s="85"/>
      <c r="J39" s="73"/>
      <c r="K39" s="73"/>
      <c r="L39" s="73"/>
    </row>
    <row r="40" spans="1:12" x14ac:dyDescent="0.2">
      <c r="A40" s="162"/>
      <c r="B40" s="156"/>
      <c r="C40" s="156"/>
      <c r="D40" s="157"/>
      <c r="E40" s="162"/>
      <c r="F40" s="156"/>
      <c r="G40" s="156"/>
      <c r="H40" s="153"/>
      <c r="I40" s="154"/>
      <c r="J40" s="73"/>
      <c r="K40" s="73"/>
      <c r="L40" s="73"/>
    </row>
    <row r="41" spans="1:12" x14ac:dyDescent="0.2">
      <c r="A41" s="111"/>
      <c r="B41" s="111"/>
      <c r="C41" s="112"/>
      <c r="D41" s="113"/>
      <c r="E41" s="85"/>
      <c r="F41" s="112"/>
      <c r="G41" s="113"/>
      <c r="H41" s="85"/>
      <c r="I41" s="85"/>
      <c r="J41" s="73"/>
      <c r="K41" s="73"/>
      <c r="L41" s="73"/>
    </row>
    <row r="42" spans="1:12" x14ac:dyDescent="0.2">
      <c r="A42" s="162"/>
      <c r="B42" s="156"/>
      <c r="C42" s="156"/>
      <c r="D42" s="157"/>
      <c r="E42" s="162"/>
      <c r="F42" s="156"/>
      <c r="G42" s="156"/>
      <c r="H42" s="153"/>
      <c r="I42" s="154"/>
      <c r="J42" s="73"/>
      <c r="K42" s="73"/>
      <c r="L42" s="73"/>
    </row>
    <row r="43" spans="1:12" x14ac:dyDescent="0.2">
      <c r="A43" s="114"/>
      <c r="B43" s="115"/>
      <c r="C43" s="115"/>
      <c r="D43" s="115"/>
      <c r="E43" s="114"/>
      <c r="F43" s="115"/>
      <c r="G43" s="115"/>
      <c r="H43" s="116"/>
      <c r="I43" s="117"/>
      <c r="J43" s="73"/>
      <c r="K43" s="73"/>
      <c r="L43" s="73"/>
    </row>
    <row r="44" spans="1:12" x14ac:dyDescent="0.2">
      <c r="A44" s="111"/>
      <c r="B44" s="111"/>
      <c r="C44" s="112"/>
      <c r="D44" s="113"/>
      <c r="E44" s="85"/>
      <c r="F44" s="112"/>
      <c r="G44" s="113"/>
      <c r="H44" s="85"/>
      <c r="I44" s="85"/>
      <c r="J44" s="73"/>
      <c r="K44" s="73"/>
      <c r="L44" s="73"/>
    </row>
    <row r="45" spans="1:12" x14ac:dyDescent="0.2">
      <c r="A45" s="118"/>
      <c r="B45" s="118"/>
      <c r="C45" s="118"/>
      <c r="D45" s="95"/>
      <c r="E45" s="95"/>
      <c r="F45" s="118"/>
      <c r="G45" s="95"/>
      <c r="H45" s="95"/>
      <c r="I45" s="95"/>
      <c r="J45" s="73"/>
      <c r="K45" s="73"/>
      <c r="L45" s="73"/>
    </row>
    <row r="46" spans="1:12" x14ac:dyDescent="0.2">
      <c r="A46" s="135" t="s">
        <v>218</v>
      </c>
      <c r="B46" s="136"/>
      <c r="C46" s="153"/>
      <c r="D46" s="154"/>
      <c r="E46" s="86"/>
      <c r="F46" s="155"/>
      <c r="G46" s="156"/>
      <c r="H46" s="156"/>
      <c r="I46" s="157"/>
      <c r="J46" s="73"/>
      <c r="K46" s="73"/>
      <c r="L46" s="73"/>
    </row>
    <row r="47" spans="1:12" x14ac:dyDescent="0.2">
      <c r="A47" s="111"/>
      <c r="B47" s="111"/>
      <c r="C47" s="158"/>
      <c r="D47" s="159"/>
      <c r="E47" s="85"/>
      <c r="F47" s="158"/>
      <c r="G47" s="160"/>
      <c r="H47" s="119"/>
      <c r="I47" s="119"/>
      <c r="J47" s="73"/>
      <c r="K47" s="73"/>
      <c r="L47" s="73"/>
    </row>
    <row r="48" spans="1:12" x14ac:dyDescent="0.2">
      <c r="A48" s="135" t="s">
        <v>219</v>
      </c>
      <c r="B48" s="136"/>
      <c r="C48" s="155" t="s">
        <v>283</v>
      </c>
      <c r="D48" s="161"/>
      <c r="E48" s="161"/>
      <c r="F48" s="161"/>
      <c r="G48" s="161"/>
      <c r="H48" s="161"/>
      <c r="I48" s="161"/>
      <c r="J48" s="73"/>
      <c r="K48" s="73"/>
      <c r="L48" s="73"/>
    </row>
    <row r="49" spans="1:12" x14ac:dyDescent="0.2">
      <c r="A49" s="93"/>
      <c r="B49" s="93"/>
      <c r="C49" s="120" t="s">
        <v>221</v>
      </c>
      <c r="D49" s="86"/>
      <c r="E49" s="86"/>
      <c r="F49" s="86"/>
      <c r="G49" s="86"/>
      <c r="H49" s="86"/>
      <c r="I49" s="86"/>
      <c r="J49" s="73"/>
      <c r="K49" s="73"/>
      <c r="L49" s="73"/>
    </row>
    <row r="50" spans="1:12" x14ac:dyDescent="0.2">
      <c r="A50" s="135" t="s">
        <v>220</v>
      </c>
      <c r="B50" s="136"/>
      <c r="C50" s="151" t="s">
        <v>243</v>
      </c>
      <c r="D50" s="138"/>
      <c r="E50" s="139"/>
      <c r="F50" s="86"/>
      <c r="G50" s="99" t="s">
        <v>223</v>
      </c>
      <c r="H50" s="151" t="s">
        <v>244</v>
      </c>
      <c r="I50" s="139"/>
      <c r="J50" s="73"/>
      <c r="K50" s="73"/>
      <c r="L50" s="73"/>
    </row>
    <row r="51" spans="1:12" x14ac:dyDescent="0.2">
      <c r="A51" s="93"/>
      <c r="B51" s="93"/>
      <c r="C51" s="120"/>
      <c r="D51" s="86"/>
      <c r="E51" s="86"/>
      <c r="F51" s="86"/>
      <c r="G51" s="86"/>
      <c r="H51" s="86"/>
      <c r="I51" s="86"/>
      <c r="J51" s="73"/>
      <c r="K51" s="73"/>
      <c r="L51" s="73"/>
    </row>
    <row r="52" spans="1:12" x14ac:dyDescent="0.2">
      <c r="A52" s="135" t="s">
        <v>212</v>
      </c>
      <c r="B52" s="136"/>
      <c r="C52" s="137" t="s">
        <v>245</v>
      </c>
      <c r="D52" s="138"/>
      <c r="E52" s="138"/>
      <c r="F52" s="138"/>
      <c r="G52" s="138"/>
      <c r="H52" s="138"/>
      <c r="I52" s="139"/>
      <c r="J52" s="73"/>
      <c r="K52" s="73"/>
      <c r="L52" s="73"/>
    </row>
    <row r="53" spans="1:12" x14ac:dyDescent="0.2">
      <c r="A53" s="93"/>
      <c r="B53" s="93"/>
      <c r="C53" s="86"/>
      <c r="D53" s="86"/>
      <c r="E53" s="86"/>
      <c r="F53" s="86"/>
      <c r="G53" s="86"/>
      <c r="H53" s="86"/>
      <c r="I53" s="86"/>
      <c r="J53" s="73"/>
      <c r="K53" s="73"/>
      <c r="L53" s="73"/>
    </row>
    <row r="54" spans="1:12" x14ac:dyDescent="0.2">
      <c r="A54" s="140" t="s">
        <v>222</v>
      </c>
      <c r="B54" s="141"/>
      <c r="C54" s="142"/>
      <c r="D54" s="138"/>
      <c r="E54" s="138"/>
      <c r="F54" s="138"/>
      <c r="G54" s="138"/>
      <c r="H54" s="138"/>
      <c r="I54" s="143"/>
      <c r="J54" s="73"/>
      <c r="K54" s="73"/>
      <c r="L54" s="73"/>
    </row>
    <row r="55" spans="1:12" x14ac:dyDescent="0.2">
      <c r="A55" s="121"/>
      <c r="B55" s="121"/>
      <c r="C55" s="146"/>
      <c r="D55" s="146"/>
      <c r="E55" s="146"/>
      <c r="F55" s="146"/>
      <c r="G55" s="146"/>
      <c r="H55" s="146"/>
      <c r="I55" s="81"/>
      <c r="J55" s="73"/>
      <c r="K55" s="73"/>
      <c r="L55" s="73"/>
    </row>
    <row r="56" spans="1:12" x14ac:dyDescent="0.2">
      <c r="A56" s="121"/>
      <c r="B56" s="121"/>
      <c r="C56" s="122"/>
      <c r="D56" s="122"/>
      <c r="E56" s="122"/>
      <c r="F56" s="122"/>
      <c r="G56" s="122"/>
      <c r="H56" s="122"/>
      <c r="I56" s="81"/>
      <c r="J56" s="73"/>
      <c r="K56" s="73"/>
      <c r="L56" s="73"/>
    </row>
    <row r="57" spans="1:12" x14ac:dyDescent="0.2">
      <c r="A57" s="121"/>
      <c r="B57" s="144" t="s">
        <v>224</v>
      </c>
      <c r="C57" s="145"/>
      <c r="D57" s="145"/>
      <c r="E57" s="145"/>
      <c r="F57" s="123"/>
      <c r="G57" s="123"/>
      <c r="H57" s="124"/>
      <c r="I57" s="124"/>
      <c r="J57" s="73"/>
      <c r="K57" s="73"/>
      <c r="L57" s="73"/>
    </row>
    <row r="58" spans="1:12" x14ac:dyDescent="0.2">
      <c r="A58" s="121"/>
      <c r="B58" s="125" t="s">
        <v>225</v>
      </c>
      <c r="C58" s="126"/>
      <c r="D58" s="126"/>
      <c r="E58" s="126"/>
      <c r="F58" s="126"/>
      <c r="G58" s="126"/>
      <c r="H58" s="150"/>
      <c r="I58" s="150"/>
      <c r="J58" s="73"/>
      <c r="K58" s="73"/>
      <c r="L58" s="73"/>
    </row>
    <row r="59" spans="1:12" x14ac:dyDescent="0.2">
      <c r="A59" s="121"/>
      <c r="B59" s="125" t="s">
        <v>226</v>
      </c>
      <c r="C59" s="126"/>
      <c r="D59" s="126"/>
      <c r="E59" s="126"/>
      <c r="F59" s="126"/>
      <c r="G59" s="126"/>
      <c r="H59" s="150"/>
      <c r="I59" s="150"/>
      <c r="J59" s="73"/>
      <c r="K59" s="73"/>
      <c r="L59" s="73"/>
    </row>
    <row r="60" spans="1:12" x14ac:dyDescent="0.2">
      <c r="A60" s="121"/>
      <c r="B60" s="125" t="s">
        <v>253</v>
      </c>
      <c r="C60" s="126"/>
      <c r="D60" s="126"/>
      <c r="E60" s="126"/>
      <c r="F60" s="126"/>
      <c r="G60" s="126"/>
      <c r="H60" s="150"/>
      <c r="I60" s="150"/>
      <c r="J60" s="73"/>
      <c r="K60" s="73"/>
      <c r="L60" s="73"/>
    </row>
    <row r="61" spans="1:12" x14ac:dyDescent="0.2">
      <c r="A61" s="121"/>
      <c r="B61" s="125"/>
      <c r="C61" s="127"/>
      <c r="D61" s="127"/>
      <c r="E61" s="127"/>
      <c r="F61" s="127"/>
      <c r="G61" s="127"/>
      <c r="H61" s="150"/>
      <c r="I61" s="150"/>
      <c r="J61" s="73"/>
      <c r="K61" s="73"/>
      <c r="L61" s="73"/>
    </row>
    <row r="62" spans="1:12" x14ac:dyDescent="0.2">
      <c r="A62" s="121"/>
      <c r="B62" s="125"/>
      <c r="C62" s="127"/>
      <c r="D62" s="127"/>
      <c r="E62" s="127"/>
      <c r="F62" s="127"/>
      <c r="G62" s="127"/>
      <c r="H62" s="150"/>
      <c r="I62" s="150"/>
      <c r="J62" s="73"/>
      <c r="K62" s="73"/>
      <c r="L62" s="73"/>
    </row>
    <row r="63" spans="1:12" x14ac:dyDescent="0.2">
      <c r="A63" s="121"/>
      <c r="B63" s="121"/>
      <c r="C63" s="122"/>
      <c r="D63" s="122"/>
      <c r="E63" s="122"/>
      <c r="F63" s="122"/>
      <c r="G63" s="122"/>
      <c r="H63" s="122"/>
      <c r="I63" s="81"/>
      <c r="J63" s="73"/>
      <c r="K63" s="73"/>
      <c r="L63" s="73"/>
    </row>
    <row r="64" spans="1:12" ht="13.5" thickBot="1" x14ac:dyDescent="0.25">
      <c r="A64" s="128" t="s">
        <v>2</v>
      </c>
      <c r="B64" s="86"/>
      <c r="C64" s="86"/>
      <c r="D64" s="86"/>
      <c r="E64" s="86"/>
      <c r="F64" s="86"/>
      <c r="G64" s="129"/>
      <c r="H64" s="130"/>
      <c r="I64" s="129"/>
      <c r="J64" s="73"/>
      <c r="K64" s="73"/>
      <c r="L64" s="73"/>
    </row>
    <row r="65" spans="1:12" x14ac:dyDescent="0.2">
      <c r="A65" s="86"/>
      <c r="B65" s="86"/>
      <c r="C65" s="86"/>
      <c r="D65" s="86"/>
      <c r="E65" s="121" t="s">
        <v>3</v>
      </c>
      <c r="F65" s="73"/>
      <c r="G65" s="147"/>
      <c r="H65" s="148"/>
      <c r="I65" s="149"/>
      <c r="J65" s="73"/>
      <c r="K65" s="73"/>
      <c r="L65" s="73"/>
    </row>
    <row r="66" spans="1:12" x14ac:dyDescent="0.2">
      <c r="A66" s="131"/>
      <c r="B66" s="131"/>
      <c r="C66" s="91"/>
      <c r="D66" s="91"/>
      <c r="E66" s="91"/>
      <c r="F66" s="91"/>
      <c r="G66" s="133"/>
      <c r="H66" s="134"/>
      <c r="I66" s="91"/>
      <c r="J66" s="73"/>
      <c r="K66" s="73"/>
      <c r="L66" s="73"/>
    </row>
  </sheetData>
  <protectedRanges>
    <protectedRange sqref="E2:E3 H2:H3 C8:D8 C10:D10 C12:D12 C14:I14 C16:D16 F16:I16 C18:I18 C20:I20 C22:I22 C26:G26 C24:F24 C28 I28 I26 A32:I32 A34:I34 A36:D36" name="Range1"/>
  </protectedRanges>
  <mergeCells count="71">
    <mergeCell ref="A2:D2"/>
    <mergeCell ref="A5:I5"/>
    <mergeCell ref="A8:B8"/>
    <mergeCell ref="C8:D8"/>
    <mergeCell ref="E8:H10"/>
    <mergeCell ref="A10:B10"/>
    <mergeCell ref="C10:D10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H40:I40"/>
    <mergeCell ref="A42:D42"/>
    <mergeCell ref="E42:G42"/>
    <mergeCell ref="H42:I42"/>
    <mergeCell ref="A38:D38"/>
    <mergeCell ref="E38:G38"/>
    <mergeCell ref="H38:I38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G66:H66"/>
    <mergeCell ref="A52:B52"/>
    <mergeCell ref="C52:I52"/>
    <mergeCell ref="A54:B54"/>
    <mergeCell ref="C54:I54"/>
    <mergeCell ref="B57:E57"/>
    <mergeCell ref="C55:H55"/>
    <mergeCell ref="G65:I65"/>
    <mergeCell ref="H58:I62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zoomScaleNormal="100" zoomScaleSheetLayoutView="110" workbookViewId="0">
      <selection activeCell="L117" sqref="L117"/>
    </sheetView>
  </sheetViews>
  <sheetFormatPr defaultRowHeight="12.75" x14ac:dyDescent="0.2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 x14ac:dyDescent="0.2">
      <c r="A1" s="236" t="s">
        <v>259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12.75" customHeight="1" x14ac:dyDescent="0.2">
      <c r="A2" s="237" t="s">
        <v>309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12.75" customHeight="1" x14ac:dyDescent="0.2">
      <c r="A4" s="193" t="s">
        <v>285</v>
      </c>
      <c r="B4" s="194"/>
      <c r="C4" s="194"/>
      <c r="D4" s="194"/>
      <c r="E4" s="194"/>
      <c r="F4" s="194"/>
      <c r="G4" s="194"/>
      <c r="H4" s="194"/>
      <c r="I4" s="194"/>
      <c r="J4" s="194"/>
      <c r="K4" s="195"/>
    </row>
    <row r="5" spans="1:11" ht="34.5" thickBot="1" x14ac:dyDescent="0.25">
      <c r="A5" s="196" t="s">
        <v>6</v>
      </c>
      <c r="B5" s="197"/>
      <c r="C5" s="197"/>
      <c r="D5" s="197"/>
      <c r="E5" s="197"/>
      <c r="F5" s="197"/>
      <c r="G5" s="197"/>
      <c r="H5" s="198"/>
      <c r="I5" s="34" t="s">
        <v>7</v>
      </c>
      <c r="J5" s="38" t="s">
        <v>246</v>
      </c>
      <c r="K5" s="35" t="s">
        <v>247</v>
      </c>
    </row>
    <row r="6" spans="1:11" x14ac:dyDescent="0.2">
      <c r="A6" s="199">
        <v>1</v>
      </c>
      <c r="B6" s="199"/>
      <c r="C6" s="199"/>
      <c r="D6" s="199"/>
      <c r="E6" s="199"/>
      <c r="F6" s="199"/>
      <c r="G6" s="199"/>
      <c r="H6" s="199"/>
      <c r="I6" s="36">
        <v>2</v>
      </c>
      <c r="J6" s="37">
        <v>3</v>
      </c>
      <c r="K6" s="37">
        <v>4</v>
      </c>
    </row>
    <row r="7" spans="1:11" x14ac:dyDescent="0.2">
      <c r="A7" s="200" t="s">
        <v>249</v>
      </c>
      <c r="B7" s="201"/>
      <c r="C7" s="201"/>
      <c r="D7" s="201"/>
      <c r="E7" s="201"/>
      <c r="F7" s="201"/>
      <c r="G7" s="201"/>
      <c r="H7" s="201"/>
      <c r="I7" s="201"/>
      <c r="J7" s="201"/>
      <c r="K7" s="202"/>
    </row>
    <row r="8" spans="1:11" x14ac:dyDescent="0.2">
      <c r="A8" s="203" t="s">
        <v>8</v>
      </c>
      <c r="B8" s="204"/>
      <c r="C8" s="204"/>
      <c r="D8" s="204"/>
      <c r="E8" s="204"/>
      <c r="F8" s="204"/>
      <c r="G8" s="204"/>
      <c r="H8" s="205"/>
      <c r="I8" s="6">
        <v>1</v>
      </c>
      <c r="J8" s="10">
        <v>0</v>
      </c>
      <c r="K8" s="10">
        <v>0</v>
      </c>
    </row>
    <row r="9" spans="1:11" x14ac:dyDescent="0.2">
      <c r="A9" s="206" t="s">
        <v>9</v>
      </c>
      <c r="B9" s="207"/>
      <c r="C9" s="207"/>
      <c r="D9" s="207"/>
      <c r="E9" s="207"/>
      <c r="F9" s="207"/>
      <c r="G9" s="207"/>
      <c r="H9" s="208"/>
      <c r="I9" s="4">
        <v>2</v>
      </c>
      <c r="J9" s="11">
        <f>J10+J17+J27+J36+J40</f>
        <v>592745233</v>
      </c>
      <c r="K9" s="11">
        <f>K10+K17+K27+K36+K40</f>
        <v>712172106</v>
      </c>
    </row>
    <row r="10" spans="1:11" x14ac:dyDescent="0.2">
      <c r="A10" s="189" t="s">
        <v>260</v>
      </c>
      <c r="B10" s="190"/>
      <c r="C10" s="190"/>
      <c r="D10" s="190"/>
      <c r="E10" s="190"/>
      <c r="F10" s="190"/>
      <c r="G10" s="190"/>
      <c r="H10" s="191"/>
      <c r="I10" s="4">
        <v>3</v>
      </c>
      <c r="J10" s="11">
        <f>SUM(J11:J16)</f>
        <v>743068</v>
      </c>
      <c r="K10" s="11">
        <f>SUM(K11:K16)</f>
        <v>480873</v>
      </c>
    </row>
    <row r="11" spans="1:11" x14ac:dyDescent="0.2">
      <c r="A11" s="189" t="s">
        <v>10</v>
      </c>
      <c r="B11" s="190"/>
      <c r="C11" s="190"/>
      <c r="D11" s="190"/>
      <c r="E11" s="190"/>
      <c r="F11" s="190"/>
      <c r="G11" s="190"/>
      <c r="H11" s="191"/>
      <c r="I11" s="4">
        <v>4</v>
      </c>
      <c r="J11" s="12">
        <v>0</v>
      </c>
      <c r="K11" s="12">
        <v>0</v>
      </c>
    </row>
    <row r="12" spans="1:11" x14ac:dyDescent="0.2">
      <c r="A12" s="189" t="s">
        <v>284</v>
      </c>
      <c r="B12" s="190"/>
      <c r="C12" s="190"/>
      <c r="D12" s="190"/>
      <c r="E12" s="190"/>
      <c r="F12" s="190"/>
      <c r="G12" s="190"/>
      <c r="H12" s="191"/>
      <c r="I12" s="4">
        <v>5</v>
      </c>
      <c r="J12" s="12">
        <v>743068</v>
      </c>
      <c r="K12" s="12">
        <v>480873</v>
      </c>
    </row>
    <row r="13" spans="1:11" x14ac:dyDescent="0.2">
      <c r="A13" s="189" t="s">
        <v>0</v>
      </c>
      <c r="B13" s="190"/>
      <c r="C13" s="190"/>
      <c r="D13" s="190"/>
      <c r="E13" s="190"/>
      <c r="F13" s="190"/>
      <c r="G13" s="190"/>
      <c r="H13" s="191"/>
      <c r="I13" s="4">
        <v>6</v>
      </c>
      <c r="J13" s="12">
        <v>0</v>
      </c>
      <c r="K13" s="12">
        <v>0</v>
      </c>
    </row>
    <row r="14" spans="1:11" x14ac:dyDescent="0.2">
      <c r="A14" s="189" t="s">
        <v>11</v>
      </c>
      <c r="B14" s="190"/>
      <c r="C14" s="190"/>
      <c r="D14" s="190"/>
      <c r="E14" s="190"/>
      <c r="F14" s="190"/>
      <c r="G14" s="190"/>
      <c r="H14" s="191"/>
      <c r="I14" s="4">
        <v>7</v>
      </c>
      <c r="J14" s="12">
        <v>0</v>
      </c>
      <c r="K14" s="12">
        <v>0</v>
      </c>
    </row>
    <row r="15" spans="1:11" x14ac:dyDescent="0.2">
      <c r="A15" s="189" t="s">
        <v>12</v>
      </c>
      <c r="B15" s="190"/>
      <c r="C15" s="190"/>
      <c r="D15" s="190"/>
      <c r="E15" s="190"/>
      <c r="F15" s="190"/>
      <c r="G15" s="190"/>
      <c r="H15" s="191"/>
      <c r="I15" s="4">
        <v>8</v>
      </c>
      <c r="J15" s="12">
        <v>0</v>
      </c>
      <c r="K15" s="12">
        <v>0</v>
      </c>
    </row>
    <row r="16" spans="1:11" x14ac:dyDescent="0.2">
      <c r="A16" s="189" t="s">
        <v>13</v>
      </c>
      <c r="B16" s="190"/>
      <c r="C16" s="190"/>
      <c r="D16" s="190"/>
      <c r="E16" s="190"/>
      <c r="F16" s="190"/>
      <c r="G16" s="190"/>
      <c r="H16" s="191"/>
      <c r="I16" s="4">
        <v>9</v>
      </c>
      <c r="J16" s="12">
        <v>0</v>
      </c>
      <c r="K16" s="12">
        <v>0</v>
      </c>
    </row>
    <row r="17" spans="1:11" x14ac:dyDescent="0.2">
      <c r="A17" s="189" t="s">
        <v>261</v>
      </c>
      <c r="B17" s="190"/>
      <c r="C17" s="190"/>
      <c r="D17" s="190"/>
      <c r="E17" s="190"/>
      <c r="F17" s="190"/>
      <c r="G17" s="190"/>
      <c r="H17" s="191"/>
      <c r="I17" s="4">
        <v>10</v>
      </c>
      <c r="J17" s="11">
        <f>SUM(J18:J26)</f>
        <v>473593129</v>
      </c>
      <c r="K17" s="11">
        <f>SUM(K18:K26)</f>
        <v>589637149</v>
      </c>
    </row>
    <row r="18" spans="1:11" x14ac:dyDescent="0.2">
      <c r="A18" s="189" t="s">
        <v>14</v>
      </c>
      <c r="B18" s="190"/>
      <c r="C18" s="190"/>
      <c r="D18" s="190"/>
      <c r="E18" s="190"/>
      <c r="F18" s="190"/>
      <c r="G18" s="190"/>
      <c r="H18" s="191"/>
      <c r="I18" s="4">
        <v>11</v>
      </c>
      <c r="J18" s="12">
        <v>229075870</v>
      </c>
      <c r="K18" s="12">
        <v>229075870</v>
      </c>
    </row>
    <row r="19" spans="1:11" x14ac:dyDescent="0.2">
      <c r="A19" s="189" t="s">
        <v>15</v>
      </c>
      <c r="B19" s="190"/>
      <c r="C19" s="190"/>
      <c r="D19" s="190"/>
      <c r="E19" s="190"/>
      <c r="F19" s="190"/>
      <c r="G19" s="190"/>
      <c r="H19" s="191"/>
      <c r="I19" s="4">
        <v>12</v>
      </c>
      <c r="J19" s="12">
        <v>108742540</v>
      </c>
      <c r="K19" s="12">
        <v>108637611</v>
      </c>
    </row>
    <row r="20" spans="1:11" x14ac:dyDescent="0.2">
      <c r="A20" s="189" t="s">
        <v>16</v>
      </c>
      <c r="B20" s="190"/>
      <c r="C20" s="190"/>
      <c r="D20" s="190"/>
      <c r="E20" s="190"/>
      <c r="F20" s="190"/>
      <c r="G20" s="190"/>
      <c r="H20" s="191"/>
      <c r="I20" s="4">
        <v>13</v>
      </c>
      <c r="J20" s="12">
        <v>1742884</v>
      </c>
      <c r="K20" s="12">
        <v>2097125</v>
      </c>
    </row>
    <row r="21" spans="1:11" x14ac:dyDescent="0.2">
      <c r="A21" s="189" t="s">
        <v>17</v>
      </c>
      <c r="B21" s="190"/>
      <c r="C21" s="190"/>
      <c r="D21" s="190"/>
      <c r="E21" s="190"/>
      <c r="F21" s="190"/>
      <c r="G21" s="190"/>
      <c r="H21" s="191"/>
      <c r="I21" s="4">
        <v>14</v>
      </c>
      <c r="J21" s="12">
        <v>53891742</v>
      </c>
      <c r="K21" s="12">
        <v>52686786</v>
      </c>
    </row>
    <row r="22" spans="1:11" x14ac:dyDescent="0.2">
      <c r="A22" s="189" t="s">
        <v>18</v>
      </c>
      <c r="B22" s="190"/>
      <c r="C22" s="190"/>
      <c r="D22" s="190"/>
      <c r="E22" s="190"/>
      <c r="F22" s="190"/>
      <c r="G22" s="190"/>
      <c r="H22" s="191"/>
      <c r="I22" s="4">
        <v>15</v>
      </c>
      <c r="J22" s="12">
        <v>0</v>
      </c>
      <c r="K22" s="12">
        <v>0</v>
      </c>
    </row>
    <row r="23" spans="1:11" x14ac:dyDescent="0.2">
      <c r="A23" s="189" t="s">
        <v>19</v>
      </c>
      <c r="B23" s="190"/>
      <c r="C23" s="190"/>
      <c r="D23" s="190"/>
      <c r="E23" s="190"/>
      <c r="F23" s="190"/>
      <c r="G23" s="190"/>
      <c r="H23" s="191"/>
      <c r="I23" s="4">
        <v>16</v>
      </c>
      <c r="J23" s="12">
        <v>20702110</v>
      </c>
      <c r="K23" s="12">
        <v>212500</v>
      </c>
    </row>
    <row r="24" spans="1:11" x14ac:dyDescent="0.2">
      <c r="A24" s="189" t="s">
        <v>20</v>
      </c>
      <c r="B24" s="190"/>
      <c r="C24" s="190"/>
      <c r="D24" s="190"/>
      <c r="E24" s="190"/>
      <c r="F24" s="190"/>
      <c r="G24" s="190"/>
      <c r="H24" s="191"/>
      <c r="I24" s="4">
        <v>17</v>
      </c>
      <c r="J24" s="12">
        <v>52529875</v>
      </c>
      <c r="K24" s="12">
        <v>190496124</v>
      </c>
    </row>
    <row r="25" spans="1:11" x14ac:dyDescent="0.2">
      <c r="A25" s="189" t="s">
        <v>21</v>
      </c>
      <c r="B25" s="190"/>
      <c r="C25" s="190"/>
      <c r="D25" s="190"/>
      <c r="E25" s="190"/>
      <c r="F25" s="190"/>
      <c r="G25" s="190"/>
      <c r="H25" s="191"/>
      <c r="I25" s="4">
        <v>18</v>
      </c>
      <c r="J25" s="12">
        <v>325736</v>
      </c>
      <c r="K25" s="12">
        <v>325736</v>
      </c>
    </row>
    <row r="26" spans="1:11" x14ac:dyDescent="0.2">
      <c r="A26" s="189" t="s">
        <v>22</v>
      </c>
      <c r="B26" s="190"/>
      <c r="C26" s="190"/>
      <c r="D26" s="190"/>
      <c r="E26" s="190"/>
      <c r="F26" s="190"/>
      <c r="G26" s="190"/>
      <c r="H26" s="191"/>
      <c r="I26" s="4">
        <v>19</v>
      </c>
      <c r="J26" s="12">
        <v>6582372</v>
      </c>
      <c r="K26" s="12">
        <v>6105397</v>
      </c>
    </row>
    <row r="27" spans="1:11" x14ac:dyDescent="0.2">
      <c r="A27" s="189" t="s">
        <v>262</v>
      </c>
      <c r="B27" s="190"/>
      <c r="C27" s="190"/>
      <c r="D27" s="190"/>
      <c r="E27" s="190"/>
      <c r="F27" s="190"/>
      <c r="G27" s="190"/>
      <c r="H27" s="191"/>
      <c r="I27" s="4">
        <v>20</v>
      </c>
      <c r="J27" s="11">
        <f>SUM(J28:J35)</f>
        <v>94772746</v>
      </c>
      <c r="K27" s="11">
        <f>SUM(K28:K35)</f>
        <v>99859133</v>
      </c>
    </row>
    <row r="28" spans="1:11" x14ac:dyDescent="0.2">
      <c r="A28" s="189" t="s">
        <v>23</v>
      </c>
      <c r="B28" s="190"/>
      <c r="C28" s="190"/>
      <c r="D28" s="190"/>
      <c r="E28" s="190"/>
      <c r="F28" s="190"/>
      <c r="G28" s="190"/>
      <c r="H28" s="191"/>
      <c r="I28" s="4">
        <v>21</v>
      </c>
      <c r="J28" s="12">
        <v>94514024</v>
      </c>
      <c r="K28" s="12">
        <v>99569290</v>
      </c>
    </row>
    <row r="29" spans="1:11" x14ac:dyDescent="0.2">
      <c r="A29" s="189" t="s">
        <v>24</v>
      </c>
      <c r="B29" s="190"/>
      <c r="C29" s="190"/>
      <c r="D29" s="190"/>
      <c r="E29" s="190"/>
      <c r="F29" s="190"/>
      <c r="G29" s="190"/>
      <c r="H29" s="191"/>
      <c r="I29" s="4">
        <v>22</v>
      </c>
      <c r="J29" s="12">
        <v>0</v>
      </c>
      <c r="K29" s="12">
        <v>0</v>
      </c>
    </row>
    <row r="30" spans="1:11" x14ac:dyDescent="0.2">
      <c r="A30" s="189" t="s">
        <v>25</v>
      </c>
      <c r="B30" s="190"/>
      <c r="C30" s="190"/>
      <c r="D30" s="190"/>
      <c r="E30" s="190"/>
      <c r="F30" s="190"/>
      <c r="G30" s="190"/>
      <c r="H30" s="191"/>
      <c r="I30" s="4">
        <v>23</v>
      </c>
      <c r="J30" s="12">
        <v>40000</v>
      </c>
      <c r="K30" s="12">
        <v>40000</v>
      </c>
    </row>
    <row r="31" spans="1:11" x14ac:dyDescent="0.2">
      <c r="A31" s="189" t="s">
        <v>26</v>
      </c>
      <c r="B31" s="190"/>
      <c r="C31" s="190"/>
      <c r="D31" s="190"/>
      <c r="E31" s="190"/>
      <c r="F31" s="190"/>
      <c r="G31" s="190"/>
      <c r="H31" s="191"/>
      <c r="I31" s="4">
        <v>24</v>
      </c>
      <c r="J31" s="12">
        <v>0</v>
      </c>
      <c r="K31" s="12">
        <v>0</v>
      </c>
    </row>
    <row r="32" spans="1:11" x14ac:dyDescent="0.2">
      <c r="A32" s="189" t="s">
        <v>27</v>
      </c>
      <c r="B32" s="190"/>
      <c r="C32" s="190"/>
      <c r="D32" s="190"/>
      <c r="E32" s="190"/>
      <c r="F32" s="190"/>
      <c r="G32" s="190"/>
      <c r="H32" s="191"/>
      <c r="I32" s="4">
        <v>25</v>
      </c>
      <c r="J32" s="12">
        <v>218722</v>
      </c>
      <c r="K32" s="12">
        <v>249843</v>
      </c>
    </row>
    <row r="33" spans="1:11" x14ac:dyDescent="0.2">
      <c r="A33" s="189" t="s">
        <v>28</v>
      </c>
      <c r="B33" s="190"/>
      <c r="C33" s="190"/>
      <c r="D33" s="190"/>
      <c r="E33" s="190"/>
      <c r="F33" s="190"/>
      <c r="G33" s="190"/>
      <c r="H33" s="191"/>
      <c r="I33" s="4">
        <v>26</v>
      </c>
      <c r="J33" s="12">
        <v>0</v>
      </c>
      <c r="K33" s="12">
        <v>0</v>
      </c>
    </row>
    <row r="34" spans="1:11" x14ac:dyDescent="0.2">
      <c r="A34" s="189" t="s">
        <v>29</v>
      </c>
      <c r="B34" s="190"/>
      <c r="C34" s="190"/>
      <c r="D34" s="190"/>
      <c r="E34" s="190"/>
      <c r="F34" s="190"/>
      <c r="G34" s="190"/>
      <c r="H34" s="191"/>
      <c r="I34" s="4">
        <v>27</v>
      </c>
      <c r="J34" s="12">
        <v>0</v>
      </c>
      <c r="K34" s="12">
        <v>0</v>
      </c>
    </row>
    <row r="35" spans="1:11" x14ac:dyDescent="0.2">
      <c r="A35" s="189" t="s">
        <v>30</v>
      </c>
      <c r="B35" s="190"/>
      <c r="C35" s="190"/>
      <c r="D35" s="190"/>
      <c r="E35" s="190"/>
      <c r="F35" s="190"/>
      <c r="G35" s="190"/>
      <c r="H35" s="191"/>
      <c r="I35" s="4">
        <v>28</v>
      </c>
      <c r="J35" s="12">
        <v>0</v>
      </c>
      <c r="K35" s="12">
        <v>0</v>
      </c>
    </row>
    <row r="36" spans="1:11" x14ac:dyDescent="0.2">
      <c r="A36" s="189" t="s">
        <v>263</v>
      </c>
      <c r="B36" s="190"/>
      <c r="C36" s="190"/>
      <c r="D36" s="190"/>
      <c r="E36" s="190"/>
      <c r="F36" s="190"/>
      <c r="G36" s="190"/>
      <c r="H36" s="191"/>
      <c r="I36" s="4">
        <v>29</v>
      </c>
      <c r="J36" s="11">
        <f>SUM(J37:J39)</f>
        <v>5677330</v>
      </c>
      <c r="K36" s="11">
        <f>SUM(K37:K39)</f>
        <v>4339884</v>
      </c>
    </row>
    <row r="37" spans="1:11" x14ac:dyDescent="0.2">
      <c r="A37" s="189" t="s">
        <v>31</v>
      </c>
      <c r="B37" s="190"/>
      <c r="C37" s="190"/>
      <c r="D37" s="190"/>
      <c r="E37" s="190"/>
      <c r="F37" s="190"/>
      <c r="G37" s="190"/>
      <c r="H37" s="191"/>
      <c r="I37" s="4">
        <v>30</v>
      </c>
      <c r="J37" s="12">
        <v>0</v>
      </c>
      <c r="K37" s="12">
        <v>0</v>
      </c>
    </row>
    <row r="38" spans="1:11" x14ac:dyDescent="0.2">
      <c r="A38" s="189" t="s">
        <v>32</v>
      </c>
      <c r="B38" s="190"/>
      <c r="C38" s="190"/>
      <c r="D38" s="190"/>
      <c r="E38" s="190"/>
      <c r="F38" s="190"/>
      <c r="G38" s="190"/>
      <c r="H38" s="191"/>
      <c r="I38" s="4">
        <v>31</v>
      </c>
      <c r="J38" s="12">
        <v>5640419</v>
      </c>
      <c r="K38" s="12">
        <v>4339884</v>
      </c>
    </row>
    <row r="39" spans="1:11" x14ac:dyDescent="0.2">
      <c r="A39" s="189" t="s">
        <v>33</v>
      </c>
      <c r="B39" s="190"/>
      <c r="C39" s="190"/>
      <c r="D39" s="190"/>
      <c r="E39" s="190"/>
      <c r="F39" s="190"/>
      <c r="G39" s="190"/>
      <c r="H39" s="191"/>
      <c r="I39" s="4">
        <v>32</v>
      </c>
      <c r="J39" s="12">
        <v>36911</v>
      </c>
      <c r="K39" s="12">
        <v>0</v>
      </c>
    </row>
    <row r="40" spans="1:11" x14ac:dyDescent="0.2">
      <c r="A40" s="189" t="s">
        <v>34</v>
      </c>
      <c r="B40" s="190"/>
      <c r="C40" s="190"/>
      <c r="D40" s="190"/>
      <c r="E40" s="190"/>
      <c r="F40" s="190"/>
      <c r="G40" s="190"/>
      <c r="H40" s="191"/>
      <c r="I40" s="4">
        <v>33</v>
      </c>
      <c r="J40" s="12">
        <v>17958960</v>
      </c>
      <c r="K40" s="12">
        <v>17855067</v>
      </c>
    </row>
    <row r="41" spans="1:11" x14ac:dyDescent="0.2">
      <c r="A41" s="206" t="s">
        <v>35</v>
      </c>
      <c r="B41" s="207"/>
      <c r="C41" s="207"/>
      <c r="D41" s="207"/>
      <c r="E41" s="207"/>
      <c r="F41" s="207"/>
      <c r="G41" s="207"/>
      <c r="H41" s="208"/>
      <c r="I41" s="4">
        <v>34</v>
      </c>
      <c r="J41" s="11">
        <f>J42+J50+J57+J65</f>
        <v>230119734</v>
      </c>
      <c r="K41" s="11">
        <f>K42+K50+K57+K65</f>
        <v>103785116</v>
      </c>
    </row>
    <row r="42" spans="1:11" x14ac:dyDescent="0.2">
      <c r="A42" s="189" t="s">
        <v>36</v>
      </c>
      <c r="B42" s="190"/>
      <c r="C42" s="190"/>
      <c r="D42" s="190"/>
      <c r="E42" s="190"/>
      <c r="F42" s="190"/>
      <c r="G42" s="190"/>
      <c r="H42" s="191"/>
      <c r="I42" s="4">
        <v>35</v>
      </c>
      <c r="J42" s="11">
        <f>SUM(J43:J49)</f>
        <v>901345</v>
      </c>
      <c r="K42" s="11">
        <f>SUM(K43:K49)</f>
        <v>728012</v>
      </c>
    </row>
    <row r="43" spans="1:11" x14ac:dyDescent="0.2">
      <c r="A43" s="189" t="s">
        <v>37</v>
      </c>
      <c r="B43" s="190"/>
      <c r="C43" s="190"/>
      <c r="D43" s="190"/>
      <c r="E43" s="190"/>
      <c r="F43" s="190"/>
      <c r="G43" s="190"/>
      <c r="H43" s="191"/>
      <c r="I43" s="4">
        <v>36</v>
      </c>
      <c r="J43" s="12">
        <v>826345</v>
      </c>
      <c r="K43" s="12">
        <v>728012</v>
      </c>
    </row>
    <row r="44" spans="1:11" x14ac:dyDescent="0.2">
      <c r="A44" s="189" t="s">
        <v>38</v>
      </c>
      <c r="B44" s="190"/>
      <c r="C44" s="190"/>
      <c r="D44" s="190"/>
      <c r="E44" s="190"/>
      <c r="F44" s="190"/>
      <c r="G44" s="190"/>
      <c r="H44" s="191"/>
      <c r="I44" s="4">
        <v>37</v>
      </c>
      <c r="J44" s="12">
        <v>0</v>
      </c>
      <c r="K44" s="12">
        <v>0</v>
      </c>
    </row>
    <row r="45" spans="1:11" x14ac:dyDescent="0.2">
      <c r="A45" s="189" t="s">
        <v>39</v>
      </c>
      <c r="B45" s="190"/>
      <c r="C45" s="190"/>
      <c r="D45" s="190"/>
      <c r="E45" s="190"/>
      <c r="F45" s="190"/>
      <c r="G45" s="190"/>
      <c r="H45" s="191"/>
      <c r="I45" s="4">
        <v>38</v>
      </c>
      <c r="J45" s="12">
        <v>0</v>
      </c>
      <c r="K45" s="12">
        <v>0</v>
      </c>
    </row>
    <row r="46" spans="1:11" x14ac:dyDescent="0.2">
      <c r="A46" s="189" t="s">
        <v>40</v>
      </c>
      <c r="B46" s="190"/>
      <c r="C46" s="190"/>
      <c r="D46" s="190"/>
      <c r="E46" s="190"/>
      <c r="F46" s="190"/>
      <c r="G46" s="190"/>
      <c r="H46" s="191"/>
      <c r="I46" s="4">
        <v>39</v>
      </c>
      <c r="J46" s="12">
        <v>0</v>
      </c>
      <c r="K46" s="12">
        <v>0</v>
      </c>
    </row>
    <row r="47" spans="1:11" x14ac:dyDescent="0.2">
      <c r="A47" s="189" t="s">
        <v>41</v>
      </c>
      <c r="B47" s="190"/>
      <c r="C47" s="190"/>
      <c r="D47" s="190"/>
      <c r="E47" s="190"/>
      <c r="F47" s="190"/>
      <c r="G47" s="190"/>
      <c r="H47" s="191"/>
      <c r="I47" s="4">
        <v>40</v>
      </c>
      <c r="J47" s="12">
        <v>75000</v>
      </c>
      <c r="K47" s="12">
        <v>0</v>
      </c>
    </row>
    <row r="48" spans="1:11" x14ac:dyDescent="0.2">
      <c r="A48" s="189" t="s">
        <v>42</v>
      </c>
      <c r="B48" s="190"/>
      <c r="C48" s="190"/>
      <c r="D48" s="190"/>
      <c r="E48" s="190"/>
      <c r="F48" s="190"/>
      <c r="G48" s="190"/>
      <c r="H48" s="191"/>
      <c r="I48" s="4">
        <v>41</v>
      </c>
      <c r="J48" s="12">
        <v>0</v>
      </c>
      <c r="K48" s="12">
        <v>0</v>
      </c>
    </row>
    <row r="49" spans="1:11" x14ac:dyDescent="0.2">
      <c r="A49" s="189" t="s">
        <v>43</v>
      </c>
      <c r="B49" s="190"/>
      <c r="C49" s="190"/>
      <c r="D49" s="190"/>
      <c r="E49" s="190"/>
      <c r="F49" s="190"/>
      <c r="G49" s="190"/>
      <c r="H49" s="191"/>
      <c r="I49" s="4">
        <v>42</v>
      </c>
      <c r="J49" s="12">
        <v>0</v>
      </c>
      <c r="K49" s="12">
        <v>0</v>
      </c>
    </row>
    <row r="50" spans="1:11" x14ac:dyDescent="0.2">
      <c r="A50" s="189" t="s">
        <v>264</v>
      </c>
      <c r="B50" s="190"/>
      <c r="C50" s="190"/>
      <c r="D50" s="190"/>
      <c r="E50" s="190"/>
      <c r="F50" s="190"/>
      <c r="G50" s="190"/>
      <c r="H50" s="191"/>
      <c r="I50" s="4">
        <v>43</v>
      </c>
      <c r="J50" s="11">
        <f>SUM(J51:J56)</f>
        <v>42132189</v>
      </c>
      <c r="K50" s="11">
        <f>SUM(K51:K56)</f>
        <v>29054230</v>
      </c>
    </row>
    <row r="51" spans="1:11" x14ac:dyDescent="0.2">
      <c r="A51" s="189" t="s">
        <v>44</v>
      </c>
      <c r="B51" s="190"/>
      <c r="C51" s="190"/>
      <c r="D51" s="190"/>
      <c r="E51" s="190"/>
      <c r="F51" s="190"/>
      <c r="G51" s="190"/>
      <c r="H51" s="191"/>
      <c r="I51" s="4">
        <v>44</v>
      </c>
      <c r="J51" s="12">
        <v>322868</v>
      </c>
      <c r="K51" s="12">
        <v>398255</v>
      </c>
    </row>
    <row r="52" spans="1:11" x14ac:dyDescent="0.2">
      <c r="A52" s="189" t="s">
        <v>45</v>
      </c>
      <c r="B52" s="190"/>
      <c r="C52" s="190"/>
      <c r="D52" s="190"/>
      <c r="E52" s="190"/>
      <c r="F52" s="190"/>
      <c r="G52" s="190"/>
      <c r="H52" s="191"/>
      <c r="I52" s="4">
        <v>45</v>
      </c>
      <c r="J52" s="12">
        <v>25234836</v>
      </c>
      <c r="K52" s="12">
        <v>26633089</v>
      </c>
    </row>
    <row r="53" spans="1:11" x14ac:dyDescent="0.2">
      <c r="A53" s="189" t="s">
        <v>46</v>
      </c>
      <c r="B53" s="190"/>
      <c r="C53" s="190"/>
      <c r="D53" s="190"/>
      <c r="E53" s="190"/>
      <c r="F53" s="190"/>
      <c r="G53" s="190"/>
      <c r="H53" s="191"/>
      <c r="I53" s="4">
        <v>46</v>
      </c>
      <c r="J53" s="12">
        <v>0</v>
      </c>
      <c r="K53" s="12">
        <v>0</v>
      </c>
    </row>
    <row r="54" spans="1:11" x14ac:dyDescent="0.2">
      <c r="A54" s="189" t="s">
        <v>47</v>
      </c>
      <c r="B54" s="190"/>
      <c r="C54" s="190"/>
      <c r="D54" s="190"/>
      <c r="E54" s="190"/>
      <c r="F54" s="190"/>
      <c r="G54" s="190"/>
      <c r="H54" s="191"/>
      <c r="I54" s="4">
        <v>47</v>
      </c>
      <c r="J54" s="12">
        <v>2891</v>
      </c>
      <c r="K54" s="12">
        <v>1643</v>
      </c>
    </row>
    <row r="55" spans="1:11" x14ac:dyDescent="0.2">
      <c r="A55" s="189" t="s">
        <v>48</v>
      </c>
      <c r="B55" s="190"/>
      <c r="C55" s="190"/>
      <c r="D55" s="190"/>
      <c r="E55" s="190"/>
      <c r="F55" s="190"/>
      <c r="G55" s="190"/>
      <c r="H55" s="191"/>
      <c r="I55" s="4">
        <v>48</v>
      </c>
      <c r="J55" s="12">
        <v>16116410</v>
      </c>
      <c r="K55" s="12">
        <v>1954442</v>
      </c>
    </row>
    <row r="56" spans="1:11" x14ac:dyDescent="0.2">
      <c r="A56" s="189" t="s">
        <v>49</v>
      </c>
      <c r="B56" s="190"/>
      <c r="C56" s="190"/>
      <c r="D56" s="190"/>
      <c r="E56" s="190"/>
      <c r="F56" s="190"/>
      <c r="G56" s="190"/>
      <c r="H56" s="191"/>
      <c r="I56" s="4">
        <v>49</v>
      </c>
      <c r="J56" s="12">
        <v>455184</v>
      </c>
      <c r="K56" s="12">
        <v>66801</v>
      </c>
    </row>
    <row r="57" spans="1:11" x14ac:dyDescent="0.2">
      <c r="A57" s="189" t="s">
        <v>265</v>
      </c>
      <c r="B57" s="190"/>
      <c r="C57" s="190"/>
      <c r="D57" s="190"/>
      <c r="E57" s="190"/>
      <c r="F57" s="190"/>
      <c r="G57" s="190"/>
      <c r="H57" s="191"/>
      <c r="I57" s="4">
        <v>50</v>
      </c>
      <c r="J57" s="11">
        <f>SUM(J58:J64)</f>
        <v>182215955</v>
      </c>
      <c r="K57" s="11">
        <f>SUM(K58:K64)</f>
        <v>70249290</v>
      </c>
    </row>
    <row r="58" spans="1:11" x14ac:dyDescent="0.2">
      <c r="A58" s="189" t="s">
        <v>50</v>
      </c>
      <c r="B58" s="190"/>
      <c r="C58" s="190"/>
      <c r="D58" s="190"/>
      <c r="E58" s="190"/>
      <c r="F58" s="190"/>
      <c r="G58" s="190"/>
      <c r="H58" s="191"/>
      <c r="I58" s="4">
        <v>51</v>
      </c>
      <c r="J58" s="12">
        <v>0</v>
      </c>
      <c r="K58" s="12">
        <v>0</v>
      </c>
    </row>
    <row r="59" spans="1:11" x14ac:dyDescent="0.2">
      <c r="A59" s="189" t="s">
        <v>24</v>
      </c>
      <c r="B59" s="190"/>
      <c r="C59" s="190"/>
      <c r="D59" s="190"/>
      <c r="E59" s="190"/>
      <c r="F59" s="190"/>
      <c r="G59" s="190"/>
      <c r="H59" s="191"/>
      <c r="I59" s="4">
        <v>52</v>
      </c>
      <c r="J59" s="12">
        <v>0</v>
      </c>
      <c r="K59" s="12">
        <v>0</v>
      </c>
    </row>
    <row r="60" spans="1:11" x14ac:dyDescent="0.2">
      <c r="A60" s="189" t="s">
        <v>25</v>
      </c>
      <c r="B60" s="190"/>
      <c r="C60" s="190"/>
      <c r="D60" s="190"/>
      <c r="E60" s="190"/>
      <c r="F60" s="190"/>
      <c r="G60" s="190"/>
      <c r="H60" s="191"/>
      <c r="I60" s="4">
        <v>53</v>
      </c>
      <c r="J60" s="12">
        <v>0</v>
      </c>
      <c r="K60" s="12">
        <v>0</v>
      </c>
    </row>
    <row r="61" spans="1:11" x14ac:dyDescent="0.2">
      <c r="A61" s="189" t="s">
        <v>26</v>
      </c>
      <c r="B61" s="190"/>
      <c r="C61" s="190"/>
      <c r="D61" s="190"/>
      <c r="E61" s="190"/>
      <c r="F61" s="190"/>
      <c r="G61" s="190"/>
      <c r="H61" s="191"/>
      <c r="I61" s="4">
        <v>54</v>
      </c>
      <c r="J61" s="12">
        <v>0</v>
      </c>
      <c r="K61" s="12">
        <v>0</v>
      </c>
    </row>
    <row r="62" spans="1:11" x14ac:dyDescent="0.2">
      <c r="A62" s="189" t="s">
        <v>27</v>
      </c>
      <c r="B62" s="190"/>
      <c r="C62" s="190"/>
      <c r="D62" s="190"/>
      <c r="E62" s="190"/>
      <c r="F62" s="190"/>
      <c r="G62" s="190"/>
      <c r="H62" s="191"/>
      <c r="I62" s="4">
        <v>55</v>
      </c>
      <c r="J62" s="12">
        <v>0</v>
      </c>
      <c r="K62" s="12">
        <v>0</v>
      </c>
    </row>
    <row r="63" spans="1:11" x14ac:dyDescent="0.2">
      <c r="A63" s="189" t="s">
        <v>51</v>
      </c>
      <c r="B63" s="190"/>
      <c r="C63" s="190"/>
      <c r="D63" s="190"/>
      <c r="E63" s="190"/>
      <c r="F63" s="190"/>
      <c r="G63" s="190"/>
      <c r="H63" s="191"/>
      <c r="I63" s="4">
        <v>56</v>
      </c>
      <c r="J63" s="12">
        <v>182215955</v>
      </c>
      <c r="K63" s="12">
        <v>70249290</v>
      </c>
    </row>
    <row r="64" spans="1:11" x14ac:dyDescent="0.2">
      <c r="A64" s="189" t="s">
        <v>52</v>
      </c>
      <c r="B64" s="190"/>
      <c r="C64" s="190"/>
      <c r="D64" s="190"/>
      <c r="E64" s="190"/>
      <c r="F64" s="190"/>
      <c r="G64" s="190"/>
      <c r="H64" s="191"/>
      <c r="I64" s="4">
        <v>57</v>
      </c>
      <c r="J64" s="12">
        <v>0</v>
      </c>
      <c r="K64" s="12">
        <v>0</v>
      </c>
    </row>
    <row r="65" spans="1:11" x14ac:dyDescent="0.2">
      <c r="A65" s="189" t="s">
        <v>53</v>
      </c>
      <c r="B65" s="190"/>
      <c r="C65" s="190"/>
      <c r="D65" s="190"/>
      <c r="E65" s="190"/>
      <c r="F65" s="190"/>
      <c r="G65" s="190"/>
      <c r="H65" s="191"/>
      <c r="I65" s="4">
        <v>58</v>
      </c>
      <c r="J65" s="12">
        <v>4870245</v>
      </c>
      <c r="K65" s="12">
        <v>3753584</v>
      </c>
    </row>
    <row r="66" spans="1:11" x14ac:dyDescent="0.2">
      <c r="A66" s="206" t="s">
        <v>54</v>
      </c>
      <c r="B66" s="207"/>
      <c r="C66" s="207"/>
      <c r="D66" s="207"/>
      <c r="E66" s="207"/>
      <c r="F66" s="207"/>
      <c r="G66" s="207"/>
      <c r="H66" s="208"/>
      <c r="I66" s="4">
        <v>59</v>
      </c>
      <c r="J66" s="12">
        <v>691736</v>
      </c>
      <c r="K66" s="12">
        <v>1056903</v>
      </c>
    </row>
    <row r="67" spans="1:11" x14ac:dyDescent="0.2">
      <c r="A67" s="206" t="s">
        <v>55</v>
      </c>
      <c r="B67" s="207"/>
      <c r="C67" s="207"/>
      <c r="D67" s="207"/>
      <c r="E67" s="207"/>
      <c r="F67" s="207"/>
      <c r="G67" s="207"/>
      <c r="H67" s="208"/>
      <c r="I67" s="5">
        <v>60</v>
      </c>
      <c r="J67" s="11">
        <f>J8+J9+J41+J66</f>
        <v>823556703</v>
      </c>
      <c r="K67" s="11">
        <f>K8+K9+K41+K66</f>
        <v>817014125</v>
      </c>
    </row>
    <row r="68" spans="1:11" x14ac:dyDescent="0.2">
      <c r="A68" s="212" t="s">
        <v>56</v>
      </c>
      <c r="B68" s="213"/>
      <c r="C68" s="213"/>
      <c r="D68" s="213"/>
      <c r="E68" s="213"/>
      <c r="F68" s="213"/>
      <c r="G68" s="213"/>
      <c r="H68" s="214"/>
      <c r="I68" s="47">
        <v>61</v>
      </c>
      <c r="J68" s="13">
        <v>804016</v>
      </c>
      <c r="K68" s="13">
        <v>804016</v>
      </c>
    </row>
    <row r="69" spans="1:11" x14ac:dyDescent="0.2">
      <c r="A69" s="215" t="s">
        <v>250</v>
      </c>
      <c r="B69" s="216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1:11" x14ac:dyDescent="0.2">
      <c r="A70" s="203" t="s">
        <v>251</v>
      </c>
      <c r="B70" s="204"/>
      <c r="C70" s="204"/>
      <c r="D70" s="204"/>
      <c r="E70" s="204"/>
      <c r="F70" s="204"/>
      <c r="G70" s="204"/>
      <c r="H70" s="205"/>
      <c r="I70" s="6">
        <v>62</v>
      </c>
      <c r="J70" s="15">
        <f>J71+J72+J73+J79+J80+J83+J86</f>
        <v>696582892</v>
      </c>
      <c r="K70" s="15">
        <f>K71+K72+K73+K79+K80+K83+K86</f>
        <v>702567069</v>
      </c>
    </row>
    <row r="71" spans="1:11" x14ac:dyDescent="0.2">
      <c r="A71" s="189" t="s">
        <v>57</v>
      </c>
      <c r="B71" s="190"/>
      <c r="C71" s="190"/>
      <c r="D71" s="190"/>
      <c r="E71" s="190"/>
      <c r="F71" s="190"/>
      <c r="G71" s="190"/>
      <c r="H71" s="191"/>
      <c r="I71" s="4">
        <v>63</v>
      </c>
      <c r="J71" s="12">
        <v>539219000</v>
      </c>
      <c r="K71" s="12">
        <v>539219000</v>
      </c>
    </row>
    <row r="72" spans="1:11" x14ac:dyDescent="0.2">
      <c r="A72" s="189" t="s">
        <v>58</v>
      </c>
      <c r="B72" s="190"/>
      <c r="C72" s="190"/>
      <c r="D72" s="190"/>
      <c r="E72" s="190"/>
      <c r="F72" s="190"/>
      <c r="G72" s="190"/>
      <c r="H72" s="191"/>
      <c r="I72" s="4">
        <v>64</v>
      </c>
      <c r="J72" s="12">
        <v>38623828</v>
      </c>
      <c r="K72" s="12">
        <v>38623828</v>
      </c>
    </row>
    <row r="73" spans="1:11" x14ac:dyDescent="0.2">
      <c r="A73" s="189" t="s">
        <v>59</v>
      </c>
      <c r="B73" s="190"/>
      <c r="C73" s="190"/>
      <c r="D73" s="190"/>
      <c r="E73" s="190"/>
      <c r="F73" s="190"/>
      <c r="G73" s="190"/>
      <c r="H73" s="191"/>
      <c r="I73" s="4">
        <v>65</v>
      </c>
      <c r="J73" s="11">
        <f>J74+J75-J76+J77+J78</f>
        <v>0</v>
      </c>
      <c r="K73" s="11">
        <f>K74+K75-K76+K77+K78</f>
        <v>0</v>
      </c>
    </row>
    <row r="74" spans="1:11" x14ac:dyDescent="0.2">
      <c r="A74" s="189" t="s">
        <v>248</v>
      </c>
      <c r="B74" s="190"/>
      <c r="C74" s="190"/>
      <c r="D74" s="190"/>
      <c r="E74" s="190"/>
      <c r="F74" s="190"/>
      <c r="G74" s="190"/>
      <c r="H74" s="191"/>
      <c r="I74" s="4">
        <v>66</v>
      </c>
      <c r="J74" s="12">
        <v>0</v>
      </c>
      <c r="K74" s="12">
        <v>0</v>
      </c>
    </row>
    <row r="75" spans="1:11" x14ac:dyDescent="0.2">
      <c r="A75" s="189" t="s">
        <v>60</v>
      </c>
      <c r="B75" s="190"/>
      <c r="C75" s="190"/>
      <c r="D75" s="190"/>
      <c r="E75" s="190"/>
      <c r="F75" s="190"/>
      <c r="G75" s="190"/>
      <c r="H75" s="191"/>
      <c r="I75" s="4">
        <v>67</v>
      </c>
      <c r="J75" s="12">
        <v>0</v>
      </c>
      <c r="K75" s="12">
        <v>0</v>
      </c>
    </row>
    <row r="76" spans="1:11" x14ac:dyDescent="0.2">
      <c r="A76" s="189" t="s">
        <v>61</v>
      </c>
      <c r="B76" s="190"/>
      <c r="C76" s="190"/>
      <c r="D76" s="190"/>
      <c r="E76" s="190"/>
      <c r="F76" s="190"/>
      <c r="G76" s="190"/>
      <c r="H76" s="191"/>
      <c r="I76" s="4">
        <v>68</v>
      </c>
      <c r="J76" s="12">
        <v>0</v>
      </c>
      <c r="K76" s="12">
        <v>0</v>
      </c>
    </row>
    <row r="77" spans="1:11" x14ac:dyDescent="0.2">
      <c r="A77" s="189" t="s">
        <v>62</v>
      </c>
      <c r="B77" s="190"/>
      <c r="C77" s="190"/>
      <c r="D77" s="190"/>
      <c r="E77" s="190"/>
      <c r="F77" s="190"/>
      <c r="G77" s="190"/>
      <c r="H77" s="191"/>
      <c r="I77" s="4">
        <v>69</v>
      </c>
      <c r="J77" s="12">
        <v>0</v>
      </c>
      <c r="K77" s="12">
        <v>0</v>
      </c>
    </row>
    <row r="78" spans="1:11" x14ac:dyDescent="0.2">
      <c r="A78" s="189" t="s">
        <v>63</v>
      </c>
      <c r="B78" s="190"/>
      <c r="C78" s="190"/>
      <c r="D78" s="190"/>
      <c r="E78" s="190"/>
      <c r="F78" s="190"/>
      <c r="G78" s="190"/>
      <c r="H78" s="191"/>
      <c r="I78" s="4">
        <v>70</v>
      </c>
      <c r="J78" s="12">
        <v>0</v>
      </c>
      <c r="K78" s="12">
        <v>0</v>
      </c>
    </row>
    <row r="79" spans="1:11" x14ac:dyDescent="0.2">
      <c r="A79" s="189" t="s">
        <v>64</v>
      </c>
      <c r="B79" s="190"/>
      <c r="C79" s="190"/>
      <c r="D79" s="190"/>
      <c r="E79" s="190"/>
      <c r="F79" s="190"/>
      <c r="G79" s="190"/>
      <c r="H79" s="191"/>
      <c r="I79" s="4">
        <v>71</v>
      </c>
      <c r="J79" s="12">
        <v>36669177</v>
      </c>
      <c r="K79" s="12">
        <v>36713003</v>
      </c>
    </row>
    <row r="80" spans="1:11" x14ac:dyDescent="0.2">
      <c r="A80" s="189" t="s">
        <v>65</v>
      </c>
      <c r="B80" s="190"/>
      <c r="C80" s="190"/>
      <c r="D80" s="190"/>
      <c r="E80" s="190"/>
      <c r="F80" s="190"/>
      <c r="G80" s="190"/>
      <c r="H80" s="191"/>
      <c r="I80" s="4">
        <v>72</v>
      </c>
      <c r="J80" s="11">
        <f>J81-J82</f>
        <v>76004323</v>
      </c>
      <c r="K80" s="11">
        <f>K81-K82</f>
        <v>82070885</v>
      </c>
    </row>
    <row r="81" spans="1:11" x14ac:dyDescent="0.2">
      <c r="A81" s="209" t="s">
        <v>66</v>
      </c>
      <c r="B81" s="210"/>
      <c r="C81" s="210"/>
      <c r="D81" s="210"/>
      <c r="E81" s="210"/>
      <c r="F81" s="210"/>
      <c r="G81" s="210"/>
      <c r="H81" s="211"/>
      <c r="I81" s="4">
        <v>73</v>
      </c>
      <c r="J81" s="50">
        <v>76004323</v>
      </c>
      <c r="K81" s="50">
        <v>82070885</v>
      </c>
    </row>
    <row r="82" spans="1:11" x14ac:dyDescent="0.2">
      <c r="A82" s="209" t="s">
        <v>67</v>
      </c>
      <c r="B82" s="210"/>
      <c r="C82" s="210"/>
      <c r="D82" s="210"/>
      <c r="E82" s="210"/>
      <c r="F82" s="210"/>
      <c r="G82" s="210"/>
      <c r="H82" s="211"/>
      <c r="I82" s="4">
        <v>74</v>
      </c>
      <c r="J82" s="50">
        <v>0</v>
      </c>
      <c r="K82" s="50">
        <v>0</v>
      </c>
    </row>
    <row r="83" spans="1:11" x14ac:dyDescent="0.2">
      <c r="A83" s="189" t="s">
        <v>68</v>
      </c>
      <c r="B83" s="190"/>
      <c r="C83" s="190"/>
      <c r="D83" s="190"/>
      <c r="E83" s="190"/>
      <c r="F83" s="190"/>
      <c r="G83" s="190"/>
      <c r="H83" s="191"/>
      <c r="I83" s="4">
        <v>75</v>
      </c>
      <c r="J83" s="11">
        <f>J84-J85</f>
        <v>6066564</v>
      </c>
      <c r="K83" s="11">
        <f>K84-K85</f>
        <v>5940353</v>
      </c>
    </row>
    <row r="84" spans="1:11" x14ac:dyDescent="0.2">
      <c r="A84" s="209" t="s">
        <v>69</v>
      </c>
      <c r="B84" s="210"/>
      <c r="C84" s="210"/>
      <c r="D84" s="210"/>
      <c r="E84" s="210"/>
      <c r="F84" s="210"/>
      <c r="G84" s="210"/>
      <c r="H84" s="211"/>
      <c r="I84" s="4">
        <v>76</v>
      </c>
      <c r="J84" s="12">
        <v>6066564</v>
      </c>
      <c r="K84" s="12">
        <v>5940353</v>
      </c>
    </row>
    <row r="85" spans="1:11" x14ac:dyDescent="0.2">
      <c r="A85" s="209" t="s">
        <v>70</v>
      </c>
      <c r="B85" s="210"/>
      <c r="C85" s="210"/>
      <c r="D85" s="210"/>
      <c r="E85" s="210"/>
      <c r="F85" s="210"/>
      <c r="G85" s="210"/>
      <c r="H85" s="211"/>
      <c r="I85" s="4">
        <v>77</v>
      </c>
      <c r="J85" s="12">
        <v>0</v>
      </c>
      <c r="K85" s="12">
        <v>0</v>
      </c>
    </row>
    <row r="86" spans="1:11" x14ac:dyDescent="0.2">
      <c r="A86" s="189" t="s">
        <v>71</v>
      </c>
      <c r="B86" s="190"/>
      <c r="C86" s="190"/>
      <c r="D86" s="190"/>
      <c r="E86" s="190"/>
      <c r="F86" s="190"/>
      <c r="G86" s="190"/>
      <c r="H86" s="191"/>
      <c r="I86" s="4">
        <v>78</v>
      </c>
      <c r="J86" s="12">
        <v>0</v>
      </c>
      <c r="K86" s="12">
        <v>0</v>
      </c>
    </row>
    <row r="87" spans="1:11" x14ac:dyDescent="0.2">
      <c r="A87" s="206" t="s">
        <v>266</v>
      </c>
      <c r="B87" s="207"/>
      <c r="C87" s="207"/>
      <c r="D87" s="207"/>
      <c r="E87" s="207"/>
      <c r="F87" s="207"/>
      <c r="G87" s="207"/>
      <c r="H87" s="208"/>
      <c r="I87" s="4">
        <v>79</v>
      </c>
      <c r="J87" s="11">
        <f>SUM(J88:J90)</f>
        <v>10565286</v>
      </c>
      <c r="K87" s="11">
        <f>SUM(K88:K90)</f>
        <v>2655584</v>
      </c>
    </row>
    <row r="88" spans="1:11" x14ac:dyDescent="0.2">
      <c r="A88" s="189" t="s">
        <v>73</v>
      </c>
      <c r="B88" s="190"/>
      <c r="C88" s="190"/>
      <c r="D88" s="190"/>
      <c r="E88" s="190"/>
      <c r="F88" s="190"/>
      <c r="G88" s="190"/>
      <c r="H88" s="191"/>
      <c r="I88" s="4">
        <v>80</v>
      </c>
      <c r="J88" s="12">
        <v>3201648</v>
      </c>
      <c r="K88" s="12">
        <v>2655584</v>
      </c>
    </row>
    <row r="89" spans="1:11" x14ac:dyDescent="0.2">
      <c r="A89" s="189" t="s">
        <v>74</v>
      </c>
      <c r="B89" s="190"/>
      <c r="C89" s="190"/>
      <c r="D89" s="190"/>
      <c r="E89" s="190"/>
      <c r="F89" s="190"/>
      <c r="G89" s="190"/>
      <c r="H89" s="191"/>
      <c r="I89" s="4">
        <v>81</v>
      </c>
      <c r="J89" s="12">
        <v>0</v>
      </c>
      <c r="K89" s="12">
        <v>0</v>
      </c>
    </row>
    <row r="90" spans="1:11" x14ac:dyDescent="0.2">
      <c r="A90" s="189" t="s">
        <v>72</v>
      </c>
      <c r="B90" s="190"/>
      <c r="C90" s="190"/>
      <c r="D90" s="190"/>
      <c r="E90" s="190"/>
      <c r="F90" s="190"/>
      <c r="G90" s="190"/>
      <c r="H90" s="191"/>
      <c r="I90" s="4">
        <v>82</v>
      </c>
      <c r="J90" s="12">
        <v>7363638</v>
      </c>
      <c r="K90" s="12">
        <v>0</v>
      </c>
    </row>
    <row r="91" spans="1:11" x14ac:dyDescent="0.2">
      <c r="A91" s="206" t="s">
        <v>267</v>
      </c>
      <c r="B91" s="207"/>
      <c r="C91" s="207"/>
      <c r="D91" s="207"/>
      <c r="E91" s="207"/>
      <c r="F91" s="207"/>
      <c r="G91" s="207"/>
      <c r="H91" s="208"/>
      <c r="I91" s="4">
        <v>83</v>
      </c>
      <c r="J91" s="11">
        <f>SUM(J92:J100)</f>
        <v>54683880</v>
      </c>
      <c r="K91" s="11">
        <f>SUM(K92:K100)</f>
        <v>41731763</v>
      </c>
    </row>
    <row r="92" spans="1:11" x14ac:dyDescent="0.2">
      <c r="A92" s="189" t="s">
        <v>75</v>
      </c>
      <c r="B92" s="190"/>
      <c r="C92" s="190"/>
      <c r="D92" s="190"/>
      <c r="E92" s="190"/>
      <c r="F92" s="190"/>
      <c r="G92" s="190"/>
      <c r="H92" s="191"/>
      <c r="I92" s="4">
        <v>84</v>
      </c>
      <c r="J92" s="12">
        <v>0</v>
      </c>
      <c r="K92" s="12">
        <v>0</v>
      </c>
    </row>
    <row r="93" spans="1:11" x14ac:dyDescent="0.2">
      <c r="A93" s="189" t="s">
        <v>76</v>
      </c>
      <c r="B93" s="190"/>
      <c r="C93" s="190"/>
      <c r="D93" s="190"/>
      <c r="E93" s="190"/>
      <c r="F93" s="190"/>
      <c r="G93" s="190"/>
      <c r="H93" s="191"/>
      <c r="I93" s="4">
        <v>85</v>
      </c>
      <c r="J93" s="12">
        <v>3104021</v>
      </c>
      <c r="K93" s="12">
        <v>0</v>
      </c>
    </row>
    <row r="94" spans="1:11" x14ac:dyDescent="0.2">
      <c r="A94" s="189" t="s">
        <v>77</v>
      </c>
      <c r="B94" s="190"/>
      <c r="C94" s="190"/>
      <c r="D94" s="190"/>
      <c r="E94" s="190"/>
      <c r="F94" s="190"/>
      <c r="G94" s="190"/>
      <c r="H94" s="191"/>
      <c r="I94" s="4">
        <v>86</v>
      </c>
      <c r="J94" s="12">
        <v>26409397</v>
      </c>
      <c r="K94" s="12">
        <v>20934038</v>
      </c>
    </row>
    <row r="95" spans="1:11" x14ac:dyDescent="0.2">
      <c r="A95" s="189" t="s">
        <v>78</v>
      </c>
      <c r="B95" s="190"/>
      <c r="C95" s="190"/>
      <c r="D95" s="190"/>
      <c r="E95" s="190"/>
      <c r="F95" s="190"/>
      <c r="G95" s="190"/>
      <c r="H95" s="191"/>
      <c r="I95" s="4">
        <v>87</v>
      </c>
      <c r="J95" s="12">
        <v>0</v>
      </c>
      <c r="K95" s="12">
        <v>0</v>
      </c>
    </row>
    <row r="96" spans="1:11" x14ac:dyDescent="0.2">
      <c r="A96" s="189" t="s">
        <v>79</v>
      </c>
      <c r="B96" s="190"/>
      <c r="C96" s="190"/>
      <c r="D96" s="190"/>
      <c r="E96" s="190"/>
      <c r="F96" s="190"/>
      <c r="G96" s="190"/>
      <c r="H96" s="191"/>
      <c r="I96" s="4">
        <v>88</v>
      </c>
      <c r="J96" s="12">
        <v>12073361</v>
      </c>
      <c r="K96" s="12">
        <v>7700624</v>
      </c>
    </row>
    <row r="97" spans="1:11" x14ac:dyDescent="0.2">
      <c r="A97" s="189" t="s">
        <v>80</v>
      </c>
      <c r="B97" s="190"/>
      <c r="C97" s="190"/>
      <c r="D97" s="190"/>
      <c r="E97" s="190"/>
      <c r="F97" s="190"/>
      <c r="G97" s="190"/>
      <c r="H97" s="191"/>
      <c r="I97" s="4">
        <v>89</v>
      </c>
      <c r="J97" s="12">
        <v>0</v>
      </c>
      <c r="K97" s="12">
        <v>0</v>
      </c>
    </row>
    <row r="98" spans="1:11" x14ac:dyDescent="0.2">
      <c r="A98" s="189" t="s">
        <v>81</v>
      </c>
      <c r="B98" s="190"/>
      <c r="C98" s="190"/>
      <c r="D98" s="190"/>
      <c r="E98" s="190"/>
      <c r="F98" s="190"/>
      <c r="G98" s="190"/>
      <c r="H98" s="191"/>
      <c r="I98" s="4">
        <v>90</v>
      </c>
      <c r="J98" s="12">
        <v>0</v>
      </c>
      <c r="K98" s="12">
        <v>0</v>
      </c>
    </row>
    <row r="99" spans="1:11" x14ac:dyDescent="0.2">
      <c r="A99" s="189" t="s">
        <v>82</v>
      </c>
      <c r="B99" s="190"/>
      <c r="C99" s="190"/>
      <c r="D99" s="190"/>
      <c r="E99" s="190"/>
      <c r="F99" s="190"/>
      <c r="G99" s="190"/>
      <c r="H99" s="191"/>
      <c r="I99" s="4">
        <v>91</v>
      </c>
      <c r="J99" s="12">
        <v>0</v>
      </c>
      <c r="K99" s="12">
        <v>0</v>
      </c>
    </row>
    <row r="100" spans="1:11" x14ac:dyDescent="0.2">
      <c r="A100" s="189" t="s">
        <v>83</v>
      </c>
      <c r="B100" s="190"/>
      <c r="C100" s="190"/>
      <c r="D100" s="190"/>
      <c r="E100" s="190"/>
      <c r="F100" s="190"/>
      <c r="G100" s="190"/>
      <c r="H100" s="191"/>
      <c r="I100" s="4">
        <v>92</v>
      </c>
      <c r="J100" s="12">
        <v>13097101</v>
      </c>
      <c r="K100" s="12">
        <v>13097101</v>
      </c>
    </row>
    <row r="101" spans="1:11" x14ac:dyDescent="0.2">
      <c r="A101" s="206" t="s">
        <v>268</v>
      </c>
      <c r="B101" s="207"/>
      <c r="C101" s="207"/>
      <c r="D101" s="207"/>
      <c r="E101" s="207"/>
      <c r="F101" s="207"/>
      <c r="G101" s="207"/>
      <c r="H101" s="208"/>
      <c r="I101" s="4">
        <v>93</v>
      </c>
      <c r="J101" s="11">
        <f>SUM(J102:J113)</f>
        <v>58976662</v>
      </c>
      <c r="K101" s="11">
        <f>SUM(K102:K113)</f>
        <v>54360159</v>
      </c>
    </row>
    <row r="102" spans="1:11" x14ac:dyDescent="0.2">
      <c r="A102" s="189" t="s">
        <v>75</v>
      </c>
      <c r="B102" s="190"/>
      <c r="C102" s="190"/>
      <c r="D102" s="190"/>
      <c r="E102" s="190"/>
      <c r="F102" s="190"/>
      <c r="G102" s="190"/>
      <c r="H102" s="191"/>
      <c r="I102" s="4">
        <v>94</v>
      </c>
      <c r="J102" s="12">
        <v>0</v>
      </c>
      <c r="K102" s="12">
        <v>0</v>
      </c>
    </row>
    <row r="103" spans="1:11" x14ac:dyDescent="0.2">
      <c r="A103" s="189" t="s">
        <v>76</v>
      </c>
      <c r="B103" s="190"/>
      <c r="C103" s="190"/>
      <c r="D103" s="190"/>
      <c r="E103" s="190"/>
      <c r="F103" s="190"/>
      <c r="G103" s="190"/>
      <c r="H103" s="191"/>
      <c r="I103" s="4">
        <v>95</v>
      </c>
      <c r="J103" s="50">
        <v>11390897</v>
      </c>
      <c r="K103" s="50">
        <v>11188873</v>
      </c>
    </row>
    <row r="104" spans="1:11" x14ac:dyDescent="0.2">
      <c r="A104" s="189" t="s">
        <v>77</v>
      </c>
      <c r="B104" s="190"/>
      <c r="C104" s="190"/>
      <c r="D104" s="190"/>
      <c r="E104" s="190"/>
      <c r="F104" s="190"/>
      <c r="G104" s="190"/>
      <c r="H104" s="191"/>
      <c r="I104" s="4">
        <v>96</v>
      </c>
      <c r="J104" s="50">
        <v>7112490</v>
      </c>
      <c r="K104" s="50">
        <v>5701273</v>
      </c>
    </row>
    <row r="105" spans="1:11" x14ac:dyDescent="0.2">
      <c r="A105" s="189" t="s">
        <v>78</v>
      </c>
      <c r="B105" s="190"/>
      <c r="C105" s="190"/>
      <c r="D105" s="190"/>
      <c r="E105" s="190"/>
      <c r="F105" s="190"/>
      <c r="G105" s="190"/>
      <c r="H105" s="191"/>
      <c r="I105" s="4">
        <v>97</v>
      </c>
      <c r="J105" s="12">
        <v>0</v>
      </c>
      <c r="K105" s="12">
        <v>0</v>
      </c>
    </row>
    <row r="106" spans="1:11" x14ac:dyDescent="0.2">
      <c r="A106" s="189" t="s">
        <v>79</v>
      </c>
      <c r="B106" s="190"/>
      <c r="C106" s="190"/>
      <c r="D106" s="190"/>
      <c r="E106" s="190"/>
      <c r="F106" s="190"/>
      <c r="G106" s="190"/>
      <c r="H106" s="191"/>
      <c r="I106" s="4">
        <v>98</v>
      </c>
      <c r="J106" s="12">
        <v>26225099</v>
      </c>
      <c r="K106" s="12">
        <v>25628903</v>
      </c>
    </row>
    <row r="107" spans="1:11" x14ac:dyDescent="0.2">
      <c r="A107" s="189" t="s">
        <v>80</v>
      </c>
      <c r="B107" s="190"/>
      <c r="C107" s="190"/>
      <c r="D107" s="190"/>
      <c r="E107" s="190"/>
      <c r="F107" s="190"/>
      <c r="G107" s="190"/>
      <c r="H107" s="191"/>
      <c r="I107" s="4">
        <v>99</v>
      </c>
      <c r="J107" s="12">
        <v>0</v>
      </c>
      <c r="K107" s="12">
        <v>0</v>
      </c>
    </row>
    <row r="108" spans="1:11" x14ac:dyDescent="0.2">
      <c r="A108" s="189" t="s">
        <v>81</v>
      </c>
      <c r="B108" s="190"/>
      <c r="C108" s="190"/>
      <c r="D108" s="190"/>
      <c r="E108" s="190"/>
      <c r="F108" s="190"/>
      <c r="G108" s="190"/>
      <c r="H108" s="191"/>
      <c r="I108" s="4">
        <v>100</v>
      </c>
      <c r="J108" s="12">
        <v>0</v>
      </c>
      <c r="K108" s="12">
        <v>0</v>
      </c>
    </row>
    <row r="109" spans="1:11" x14ac:dyDescent="0.2">
      <c r="A109" s="189" t="s">
        <v>84</v>
      </c>
      <c r="B109" s="190"/>
      <c r="C109" s="190"/>
      <c r="D109" s="190"/>
      <c r="E109" s="190"/>
      <c r="F109" s="190"/>
      <c r="G109" s="190"/>
      <c r="H109" s="191"/>
      <c r="I109" s="4">
        <v>101</v>
      </c>
      <c r="J109" s="12">
        <v>3688052</v>
      </c>
      <c r="K109" s="12">
        <v>3571389</v>
      </c>
    </row>
    <row r="110" spans="1:11" x14ac:dyDescent="0.2">
      <c r="A110" s="189" t="s">
        <v>85</v>
      </c>
      <c r="B110" s="190"/>
      <c r="C110" s="190"/>
      <c r="D110" s="190"/>
      <c r="E110" s="190"/>
      <c r="F110" s="190"/>
      <c r="G110" s="190"/>
      <c r="H110" s="191"/>
      <c r="I110" s="4">
        <v>102</v>
      </c>
      <c r="J110" s="12">
        <v>4841841</v>
      </c>
      <c r="K110" s="12">
        <v>3997609</v>
      </c>
    </row>
    <row r="111" spans="1:11" x14ac:dyDescent="0.2">
      <c r="A111" s="189" t="s">
        <v>86</v>
      </c>
      <c r="B111" s="190"/>
      <c r="C111" s="190"/>
      <c r="D111" s="190"/>
      <c r="E111" s="190"/>
      <c r="F111" s="190"/>
      <c r="G111" s="190"/>
      <c r="H111" s="191"/>
      <c r="I111" s="4">
        <v>103</v>
      </c>
      <c r="J111" s="12">
        <v>0</v>
      </c>
      <c r="K111" s="12">
        <v>0</v>
      </c>
    </row>
    <row r="112" spans="1:11" x14ac:dyDescent="0.2">
      <c r="A112" s="189" t="s">
        <v>87</v>
      </c>
      <c r="B112" s="190"/>
      <c r="C112" s="190"/>
      <c r="D112" s="190"/>
      <c r="E112" s="190"/>
      <c r="F112" s="190"/>
      <c r="G112" s="190"/>
      <c r="H112" s="191"/>
      <c r="I112" s="4">
        <v>104</v>
      </c>
      <c r="J112" s="12">
        <v>0</v>
      </c>
      <c r="K112" s="12">
        <v>0</v>
      </c>
    </row>
    <row r="113" spans="1:11" x14ac:dyDescent="0.2">
      <c r="A113" s="189" t="s">
        <v>88</v>
      </c>
      <c r="B113" s="190"/>
      <c r="C113" s="190"/>
      <c r="D113" s="190"/>
      <c r="E113" s="190"/>
      <c r="F113" s="190"/>
      <c r="G113" s="190"/>
      <c r="H113" s="191"/>
      <c r="I113" s="4">
        <v>105</v>
      </c>
      <c r="J113" s="12">
        <v>5718283</v>
      </c>
      <c r="K113" s="12">
        <v>4272112</v>
      </c>
    </row>
    <row r="114" spans="1:11" ht="27" customHeight="1" x14ac:dyDescent="0.2">
      <c r="A114" s="206" t="s">
        <v>89</v>
      </c>
      <c r="B114" s="207"/>
      <c r="C114" s="207"/>
      <c r="D114" s="207"/>
      <c r="E114" s="207"/>
      <c r="F114" s="207"/>
      <c r="G114" s="207"/>
      <c r="H114" s="208"/>
      <c r="I114" s="4">
        <v>106</v>
      </c>
      <c r="J114" s="12">
        <v>2747983</v>
      </c>
      <c r="K114" s="12">
        <v>15699550</v>
      </c>
    </row>
    <row r="115" spans="1:11" x14ac:dyDescent="0.2">
      <c r="A115" s="206" t="s">
        <v>90</v>
      </c>
      <c r="B115" s="207"/>
      <c r="C115" s="207"/>
      <c r="D115" s="207"/>
      <c r="E115" s="207"/>
      <c r="F115" s="207"/>
      <c r="G115" s="207"/>
      <c r="H115" s="208"/>
      <c r="I115" s="4">
        <v>107</v>
      </c>
      <c r="J115" s="11">
        <f>J70+J87+J91+J101+J114</f>
        <v>823556703</v>
      </c>
      <c r="K115" s="11">
        <f>K70+K87+K91+K101+K114</f>
        <v>817014125</v>
      </c>
    </row>
    <row r="116" spans="1:11" x14ac:dyDescent="0.2">
      <c r="A116" s="220" t="s">
        <v>91</v>
      </c>
      <c r="B116" s="221"/>
      <c r="C116" s="221"/>
      <c r="D116" s="221"/>
      <c r="E116" s="221"/>
      <c r="F116" s="221"/>
      <c r="G116" s="221"/>
      <c r="H116" s="222"/>
      <c r="I116" s="5">
        <v>108</v>
      </c>
      <c r="J116" s="13">
        <v>804016</v>
      </c>
      <c r="K116" s="13">
        <v>804016</v>
      </c>
    </row>
    <row r="117" spans="1:11" x14ac:dyDescent="0.2">
      <c r="A117" s="215" t="s">
        <v>95</v>
      </c>
      <c r="B117" s="223"/>
      <c r="C117" s="223"/>
      <c r="D117" s="223"/>
      <c r="E117" s="223"/>
      <c r="F117" s="223"/>
      <c r="G117" s="223"/>
      <c r="H117" s="223"/>
      <c r="I117" s="224"/>
      <c r="J117" s="224"/>
      <c r="K117" s="225"/>
    </row>
    <row r="118" spans="1:11" x14ac:dyDescent="0.2">
      <c r="A118" s="226" t="s">
        <v>92</v>
      </c>
      <c r="B118" s="227"/>
      <c r="C118" s="227"/>
      <c r="D118" s="227"/>
      <c r="E118" s="227"/>
      <c r="F118" s="227"/>
      <c r="G118" s="227"/>
      <c r="H118" s="227"/>
      <c r="I118" s="228"/>
      <c r="J118" s="228"/>
      <c r="K118" s="229"/>
    </row>
    <row r="119" spans="1:11" x14ac:dyDescent="0.2">
      <c r="A119" s="230" t="s">
        <v>93</v>
      </c>
      <c r="B119" s="231"/>
      <c r="C119" s="231"/>
      <c r="D119" s="231"/>
      <c r="E119" s="231"/>
      <c r="F119" s="231"/>
      <c r="G119" s="231"/>
      <c r="H119" s="232"/>
      <c r="I119" s="32">
        <v>109</v>
      </c>
      <c r="J119" s="12">
        <v>696582892</v>
      </c>
      <c r="K119" s="12">
        <v>702567069</v>
      </c>
    </row>
    <row r="120" spans="1:11" ht="15" customHeight="1" x14ac:dyDescent="0.2">
      <c r="A120" s="233" t="s">
        <v>94</v>
      </c>
      <c r="B120" s="234"/>
      <c r="C120" s="234"/>
      <c r="D120" s="234"/>
      <c r="E120" s="234"/>
      <c r="F120" s="234"/>
      <c r="G120" s="234"/>
      <c r="H120" s="235"/>
      <c r="I120" s="31">
        <v>110</v>
      </c>
      <c r="J120" s="33">
        <v>0</v>
      </c>
      <c r="K120" s="13">
        <v>0</v>
      </c>
    </row>
    <row r="121" spans="1:1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 x14ac:dyDescent="0.2">
      <c r="A122" s="218" t="s">
        <v>95</v>
      </c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</row>
    <row r="123" spans="1:11" x14ac:dyDescent="0.2">
      <c r="A123" s="218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</sheetData>
  <mergeCells count="122"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20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115:K116 J83:K83 J57:K57 J8:K10 J17:K17 J27:K27 J36:K36 J41:K42 J50:K50 J80:K80 J87:K87 J91:K91 J101:K101 J73:J78 K73">
      <formula1>0</formula1>
    </dataValidation>
    <dataValidation allowBlank="1" sqref="J88:K90 J92:K100 K74:K78 J11:K16 J18:K26 J28:K35 J37:K40 J43:K49 J51:K56 J71:K72 J102:K114 J79:K79 J81:K82 J84:K86 J58:K66 K120 J119:K119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zoomScaleNormal="100" zoomScaleSheetLayoutView="110" workbookViewId="0">
      <selection activeCell="O69" sqref="O69"/>
    </sheetView>
  </sheetViews>
  <sheetFormatPr defaultRowHeight="12.75" x14ac:dyDescent="0.2"/>
  <cols>
    <col min="1" max="8" width="7.28515625" style="52" customWidth="1"/>
    <col min="9" max="9" width="5.5703125" style="52" customWidth="1"/>
    <col min="10" max="13" width="9.28515625" style="52" customWidth="1"/>
    <col min="14" max="16384" width="9.140625" style="52"/>
  </cols>
  <sheetData>
    <row r="1" spans="1:13" ht="12.75" customHeight="1" x14ac:dyDescent="0.2">
      <c r="A1" s="267" t="s">
        <v>96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12.75" customHeight="1" x14ac:dyDescent="0.2">
      <c r="A2" s="237" t="s">
        <v>310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ht="12.75" customHeight="1" x14ac:dyDescent="0.2">
      <c r="A4" s="241" t="s">
        <v>286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3"/>
    </row>
    <row r="5" spans="1:13" ht="45" x14ac:dyDescent="0.2">
      <c r="A5" s="244" t="s">
        <v>6</v>
      </c>
      <c r="B5" s="244"/>
      <c r="C5" s="244"/>
      <c r="D5" s="244"/>
      <c r="E5" s="244"/>
      <c r="F5" s="244"/>
      <c r="G5" s="244"/>
      <c r="H5" s="244"/>
      <c r="I5" s="56" t="s">
        <v>7</v>
      </c>
      <c r="J5" s="57" t="s">
        <v>254</v>
      </c>
      <c r="K5" s="57" t="s">
        <v>255</v>
      </c>
      <c r="L5" s="57" t="s">
        <v>256</v>
      </c>
      <c r="M5" s="57" t="s">
        <v>257</v>
      </c>
    </row>
    <row r="6" spans="1:13" x14ac:dyDescent="0.2">
      <c r="A6" s="245">
        <v>1</v>
      </c>
      <c r="B6" s="245"/>
      <c r="C6" s="245"/>
      <c r="D6" s="245"/>
      <c r="E6" s="245"/>
      <c r="F6" s="245"/>
      <c r="G6" s="245"/>
      <c r="H6" s="245"/>
      <c r="I6" s="58">
        <v>2</v>
      </c>
      <c r="J6" s="59">
        <v>3</v>
      </c>
      <c r="K6" s="59">
        <v>4</v>
      </c>
      <c r="L6" s="59">
        <v>5</v>
      </c>
      <c r="M6" s="59">
        <v>6</v>
      </c>
    </row>
    <row r="7" spans="1:13" x14ac:dyDescent="0.2">
      <c r="A7" s="246" t="s">
        <v>292</v>
      </c>
      <c r="B7" s="247"/>
      <c r="C7" s="247"/>
      <c r="D7" s="247"/>
      <c r="E7" s="247"/>
      <c r="F7" s="247"/>
      <c r="G7" s="247"/>
      <c r="H7" s="248"/>
      <c r="I7" s="60">
        <v>111</v>
      </c>
      <c r="J7" s="61">
        <f>SUM(J8:J9)</f>
        <v>168109728</v>
      </c>
      <c r="K7" s="61">
        <f>SUM(K8:K9)</f>
        <v>53960187</v>
      </c>
      <c r="L7" s="61">
        <f>SUM(L8:L9)</f>
        <v>167763769</v>
      </c>
      <c r="M7" s="61">
        <f>SUM(M8:M9)</f>
        <v>41156732</v>
      </c>
    </row>
    <row r="8" spans="1:13" x14ac:dyDescent="0.2">
      <c r="A8" s="238" t="s">
        <v>99</v>
      </c>
      <c r="B8" s="239"/>
      <c r="C8" s="239"/>
      <c r="D8" s="239"/>
      <c r="E8" s="239"/>
      <c r="F8" s="239"/>
      <c r="G8" s="239"/>
      <c r="H8" s="240"/>
      <c r="I8" s="62">
        <v>112</v>
      </c>
      <c r="J8" s="12">
        <v>144762836</v>
      </c>
      <c r="K8" s="12">
        <v>39399039</v>
      </c>
      <c r="L8" s="12">
        <v>155920561</v>
      </c>
      <c r="M8" s="12">
        <v>38591956</v>
      </c>
    </row>
    <row r="9" spans="1:13" x14ac:dyDescent="0.2">
      <c r="A9" s="238" t="s">
        <v>100</v>
      </c>
      <c r="B9" s="239"/>
      <c r="C9" s="239"/>
      <c r="D9" s="239"/>
      <c r="E9" s="239"/>
      <c r="F9" s="239"/>
      <c r="G9" s="239"/>
      <c r="H9" s="240"/>
      <c r="I9" s="62">
        <v>113</v>
      </c>
      <c r="J9" s="12">
        <v>23346892</v>
      </c>
      <c r="K9" s="12">
        <v>14561148</v>
      </c>
      <c r="L9" s="12">
        <v>11843208</v>
      </c>
      <c r="M9" s="12">
        <v>2564776</v>
      </c>
    </row>
    <row r="10" spans="1:13" x14ac:dyDescent="0.2">
      <c r="A10" s="238" t="s">
        <v>293</v>
      </c>
      <c r="B10" s="239"/>
      <c r="C10" s="239"/>
      <c r="D10" s="239"/>
      <c r="E10" s="239"/>
      <c r="F10" s="239"/>
      <c r="G10" s="239"/>
      <c r="H10" s="240"/>
      <c r="I10" s="62">
        <v>114</v>
      </c>
      <c r="J10" s="64">
        <f>J11+J12+J16+J20+J21+J22+J25+J26</f>
        <v>170458078</v>
      </c>
      <c r="K10" s="64">
        <f>K11+K12+K16+K20+K21+K22+K25+K26</f>
        <v>48198281</v>
      </c>
      <c r="L10" s="64">
        <f>L11+L12+L16+L20+L21+L22+L25+L26</f>
        <v>170885042</v>
      </c>
      <c r="M10" s="64">
        <f>M11+M12+M16+M20+M21+M22+M25+M26</f>
        <v>44438465</v>
      </c>
    </row>
    <row r="11" spans="1:13" x14ac:dyDescent="0.2">
      <c r="A11" s="238" t="s">
        <v>101</v>
      </c>
      <c r="B11" s="239"/>
      <c r="C11" s="239"/>
      <c r="D11" s="239"/>
      <c r="E11" s="239"/>
      <c r="F11" s="239"/>
      <c r="G11" s="239"/>
      <c r="H11" s="240"/>
      <c r="I11" s="62">
        <v>115</v>
      </c>
      <c r="J11" s="63">
        <v>0</v>
      </c>
      <c r="K11" s="63">
        <v>0</v>
      </c>
      <c r="L11" s="63">
        <v>0</v>
      </c>
      <c r="M11" s="63">
        <v>0</v>
      </c>
    </row>
    <row r="12" spans="1:13" x14ac:dyDescent="0.2">
      <c r="A12" s="238" t="s">
        <v>294</v>
      </c>
      <c r="B12" s="239"/>
      <c r="C12" s="239"/>
      <c r="D12" s="239"/>
      <c r="E12" s="239"/>
      <c r="F12" s="239"/>
      <c r="G12" s="239"/>
      <c r="H12" s="240"/>
      <c r="I12" s="62">
        <v>116</v>
      </c>
      <c r="J12" s="64">
        <f>SUM(J13:J15)</f>
        <v>59979518</v>
      </c>
      <c r="K12" s="64">
        <f>SUM(K13:K15)</f>
        <v>16796302</v>
      </c>
      <c r="L12" s="64">
        <f>SUM(L13:L15)</f>
        <v>63799574</v>
      </c>
      <c r="M12" s="64">
        <f>SUM(M13:M15)</f>
        <v>16723898</v>
      </c>
    </row>
    <row r="13" spans="1:13" x14ac:dyDescent="0.2">
      <c r="A13" s="249" t="s">
        <v>102</v>
      </c>
      <c r="B13" s="250"/>
      <c r="C13" s="250"/>
      <c r="D13" s="250"/>
      <c r="E13" s="250"/>
      <c r="F13" s="250"/>
      <c r="G13" s="250"/>
      <c r="H13" s="251"/>
      <c r="I13" s="62">
        <v>117</v>
      </c>
      <c r="J13" s="12">
        <v>19312710</v>
      </c>
      <c r="K13" s="12">
        <v>5249674</v>
      </c>
      <c r="L13" s="12">
        <v>19375397</v>
      </c>
      <c r="M13" s="12">
        <v>5527872</v>
      </c>
    </row>
    <row r="14" spans="1:13" x14ac:dyDescent="0.2">
      <c r="A14" s="249" t="s">
        <v>103</v>
      </c>
      <c r="B14" s="250"/>
      <c r="C14" s="250"/>
      <c r="D14" s="250"/>
      <c r="E14" s="250"/>
      <c r="F14" s="250"/>
      <c r="G14" s="250"/>
      <c r="H14" s="251"/>
      <c r="I14" s="62">
        <v>118</v>
      </c>
      <c r="J14" s="12">
        <v>0</v>
      </c>
      <c r="K14" s="12">
        <v>0</v>
      </c>
      <c r="L14" s="12">
        <v>0</v>
      </c>
      <c r="M14" s="12">
        <v>0</v>
      </c>
    </row>
    <row r="15" spans="1:13" x14ac:dyDescent="0.2">
      <c r="A15" s="249" t="s">
        <v>104</v>
      </c>
      <c r="B15" s="250"/>
      <c r="C15" s="250"/>
      <c r="D15" s="250"/>
      <c r="E15" s="250"/>
      <c r="F15" s="250"/>
      <c r="G15" s="250"/>
      <c r="H15" s="251"/>
      <c r="I15" s="62">
        <v>119</v>
      </c>
      <c r="J15" s="12">
        <v>40666808</v>
      </c>
      <c r="K15" s="12">
        <v>11546628</v>
      </c>
      <c r="L15" s="12">
        <v>44424177</v>
      </c>
      <c r="M15" s="12">
        <v>11196026</v>
      </c>
    </row>
    <row r="16" spans="1:13" x14ac:dyDescent="0.2">
      <c r="A16" s="238" t="s">
        <v>295</v>
      </c>
      <c r="B16" s="239"/>
      <c r="C16" s="239"/>
      <c r="D16" s="239"/>
      <c r="E16" s="239"/>
      <c r="F16" s="239"/>
      <c r="G16" s="239"/>
      <c r="H16" s="240"/>
      <c r="I16" s="62">
        <v>120</v>
      </c>
      <c r="J16" s="64">
        <f>SUM(J17:J19)</f>
        <v>69236175</v>
      </c>
      <c r="K16" s="64">
        <f>SUM(K17:K19)</f>
        <v>17014748</v>
      </c>
      <c r="L16" s="64">
        <f>SUM(L17:L19)</f>
        <v>67336132</v>
      </c>
      <c r="M16" s="64">
        <f>SUM(M17:M19)</f>
        <v>16932344</v>
      </c>
    </row>
    <row r="17" spans="1:13" x14ac:dyDescent="0.2">
      <c r="A17" s="249" t="s">
        <v>105</v>
      </c>
      <c r="B17" s="250"/>
      <c r="C17" s="250"/>
      <c r="D17" s="250"/>
      <c r="E17" s="250"/>
      <c r="F17" s="250"/>
      <c r="G17" s="250"/>
      <c r="H17" s="251"/>
      <c r="I17" s="62">
        <v>121</v>
      </c>
      <c r="J17" s="12">
        <v>42909811</v>
      </c>
      <c r="K17" s="12">
        <v>10636108</v>
      </c>
      <c r="L17" s="12">
        <v>42182174</v>
      </c>
      <c r="M17" s="12">
        <v>10671884</v>
      </c>
    </row>
    <row r="18" spans="1:13" x14ac:dyDescent="0.2">
      <c r="A18" s="249" t="s">
        <v>106</v>
      </c>
      <c r="B18" s="250"/>
      <c r="C18" s="250"/>
      <c r="D18" s="250"/>
      <c r="E18" s="250"/>
      <c r="F18" s="250"/>
      <c r="G18" s="250"/>
      <c r="H18" s="251"/>
      <c r="I18" s="62">
        <v>122</v>
      </c>
      <c r="J18" s="12">
        <v>16112482</v>
      </c>
      <c r="K18" s="12">
        <v>3869702</v>
      </c>
      <c r="L18" s="12">
        <v>15228270</v>
      </c>
      <c r="M18" s="12">
        <v>3764335</v>
      </c>
    </row>
    <row r="19" spans="1:13" x14ac:dyDescent="0.2">
      <c r="A19" s="249" t="s">
        <v>107</v>
      </c>
      <c r="B19" s="250"/>
      <c r="C19" s="250"/>
      <c r="D19" s="250"/>
      <c r="E19" s="250"/>
      <c r="F19" s="250"/>
      <c r="G19" s="250"/>
      <c r="H19" s="251"/>
      <c r="I19" s="62">
        <v>123</v>
      </c>
      <c r="J19" s="12">
        <v>10213882</v>
      </c>
      <c r="K19" s="12">
        <v>2508938</v>
      </c>
      <c r="L19" s="12">
        <v>9925688</v>
      </c>
      <c r="M19" s="12">
        <v>2496125</v>
      </c>
    </row>
    <row r="20" spans="1:13" x14ac:dyDescent="0.2">
      <c r="A20" s="238" t="s">
        <v>108</v>
      </c>
      <c r="B20" s="239"/>
      <c r="C20" s="239"/>
      <c r="D20" s="239"/>
      <c r="E20" s="239"/>
      <c r="F20" s="239"/>
      <c r="G20" s="239"/>
      <c r="H20" s="240"/>
      <c r="I20" s="62">
        <v>124</v>
      </c>
      <c r="J20" s="12">
        <v>11244005</v>
      </c>
      <c r="K20" s="12">
        <v>3699613</v>
      </c>
      <c r="L20" s="12">
        <v>10523857</v>
      </c>
      <c r="M20" s="12">
        <v>2521653</v>
      </c>
    </row>
    <row r="21" spans="1:13" x14ac:dyDescent="0.2">
      <c r="A21" s="238" t="s">
        <v>109</v>
      </c>
      <c r="B21" s="239"/>
      <c r="C21" s="239"/>
      <c r="D21" s="239"/>
      <c r="E21" s="239"/>
      <c r="F21" s="239"/>
      <c r="G21" s="239"/>
      <c r="H21" s="240"/>
      <c r="I21" s="62">
        <v>125</v>
      </c>
      <c r="J21" s="12">
        <v>25812454</v>
      </c>
      <c r="K21" s="12">
        <v>7779275</v>
      </c>
      <c r="L21" s="12">
        <v>26494150</v>
      </c>
      <c r="M21" s="12">
        <v>7592706</v>
      </c>
    </row>
    <row r="22" spans="1:13" x14ac:dyDescent="0.2">
      <c r="A22" s="238" t="s">
        <v>296</v>
      </c>
      <c r="B22" s="239"/>
      <c r="C22" s="239"/>
      <c r="D22" s="239"/>
      <c r="E22" s="239"/>
      <c r="F22" s="239"/>
      <c r="G22" s="239"/>
      <c r="H22" s="240"/>
      <c r="I22" s="62">
        <v>126</v>
      </c>
      <c r="J22" s="64">
        <f>SUM(J23:J24)</f>
        <v>2170090</v>
      </c>
      <c r="K22" s="64">
        <f>SUM(K23:K24)</f>
        <v>2170090</v>
      </c>
      <c r="L22" s="64">
        <f>SUM(L23:L24)</f>
        <v>60830</v>
      </c>
      <c r="M22" s="64">
        <f>SUM(M23:M24)</f>
        <v>60830</v>
      </c>
    </row>
    <row r="23" spans="1:13" x14ac:dyDescent="0.2">
      <c r="A23" s="249" t="s">
        <v>110</v>
      </c>
      <c r="B23" s="250"/>
      <c r="C23" s="250"/>
      <c r="D23" s="250"/>
      <c r="E23" s="250"/>
      <c r="F23" s="250"/>
      <c r="G23" s="250"/>
      <c r="H23" s="251"/>
      <c r="I23" s="62">
        <v>127</v>
      </c>
      <c r="J23" s="12">
        <v>0</v>
      </c>
      <c r="K23" s="12">
        <v>0</v>
      </c>
      <c r="L23" s="12">
        <v>0</v>
      </c>
      <c r="M23" s="12">
        <v>0</v>
      </c>
    </row>
    <row r="24" spans="1:13" x14ac:dyDescent="0.2">
      <c r="A24" s="249" t="s">
        <v>111</v>
      </c>
      <c r="B24" s="250"/>
      <c r="C24" s="250"/>
      <c r="D24" s="250"/>
      <c r="E24" s="250"/>
      <c r="F24" s="250"/>
      <c r="G24" s="250"/>
      <c r="H24" s="251"/>
      <c r="I24" s="62">
        <v>128</v>
      </c>
      <c r="J24" s="12">
        <v>2170090</v>
      </c>
      <c r="K24" s="12">
        <v>2170090</v>
      </c>
      <c r="L24" s="12">
        <v>60830</v>
      </c>
      <c r="M24" s="12">
        <v>60830</v>
      </c>
    </row>
    <row r="25" spans="1:13" x14ac:dyDescent="0.2">
      <c r="A25" s="238" t="s">
        <v>112</v>
      </c>
      <c r="B25" s="239"/>
      <c r="C25" s="239"/>
      <c r="D25" s="239"/>
      <c r="E25" s="239"/>
      <c r="F25" s="239"/>
      <c r="G25" s="239"/>
      <c r="H25" s="240"/>
      <c r="I25" s="62">
        <v>129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238" t="s">
        <v>291</v>
      </c>
      <c r="B26" s="239"/>
      <c r="C26" s="239"/>
      <c r="D26" s="239"/>
      <c r="E26" s="239"/>
      <c r="F26" s="239"/>
      <c r="G26" s="239"/>
      <c r="H26" s="240"/>
      <c r="I26" s="62">
        <v>130</v>
      </c>
      <c r="J26" s="12">
        <v>2015836</v>
      </c>
      <c r="K26" s="12">
        <v>738253</v>
      </c>
      <c r="L26" s="12">
        <v>2670499</v>
      </c>
      <c r="M26" s="12">
        <v>607034</v>
      </c>
    </row>
    <row r="27" spans="1:13" x14ac:dyDescent="0.2">
      <c r="A27" s="238" t="s">
        <v>297</v>
      </c>
      <c r="B27" s="239"/>
      <c r="C27" s="239"/>
      <c r="D27" s="239"/>
      <c r="E27" s="239"/>
      <c r="F27" s="239"/>
      <c r="G27" s="239"/>
      <c r="H27" s="240"/>
      <c r="I27" s="62">
        <v>131</v>
      </c>
      <c r="J27" s="64">
        <f>SUM(J28:J32)</f>
        <v>11579255</v>
      </c>
      <c r="K27" s="64">
        <f>SUM(K28:K32)</f>
        <v>6494711</v>
      </c>
      <c r="L27" s="64">
        <f>SUM(L28:L32)</f>
        <v>6552523</v>
      </c>
      <c r="M27" s="64">
        <f>SUM(M28:M32)</f>
        <v>-5777105</v>
      </c>
    </row>
    <row r="28" spans="1:13" ht="22.5" customHeight="1" x14ac:dyDescent="0.2">
      <c r="A28" s="238" t="s">
        <v>113</v>
      </c>
      <c r="B28" s="239"/>
      <c r="C28" s="239"/>
      <c r="D28" s="239"/>
      <c r="E28" s="239"/>
      <c r="F28" s="239"/>
      <c r="G28" s="239"/>
      <c r="H28" s="240"/>
      <c r="I28" s="62">
        <v>132</v>
      </c>
      <c r="J28" s="12">
        <v>0</v>
      </c>
      <c r="K28" s="12">
        <v>0</v>
      </c>
      <c r="L28" s="12">
        <v>0</v>
      </c>
      <c r="M28" s="12">
        <v>0</v>
      </c>
    </row>
    <row r="29" spans="1:13" ht="21" customHeight="1" x14ac:dyDescent="0.2">
      <c r="A29" s="238" t="s">
        <v>305</v>
      </c>
      <c r="B29" s="239"/>
      <c r="C29" s="239"/>
      <c r="D29" s="239"/>
      <c r="E29" s="239"/>
      <c r="F29" s="239"/>
      <c r="G29" s="239"/>
      <c r="H29" s="240"/>
      <c r="I29" s="62">
        <v>133</v>
      </c>
      <c r="J29" s="12">
        <v>11579255</v>
      </c>
      <c r="K29" s="12">
        <v>6642466</v>
      </c>
      <c r="L29" s="12">
        <v>6551515</v>
      </c>
      <c r="M29" s="12">
        <v>759217</v>
      </c>
    </row>
    <row r="30" spans="1:13" x14ac:dyDescent="0.2">
      <c r="A30" s="238" t="s">
        <v>114</v>
      </c>
      <c r="B30" s="239"/>
      <c r="C30" s="239"/>
      <c r="D30" s="239"/>
      <c r="E30" s="239"/>
      <c r="F30" s="239"/>
      <c r="G30" s="239"/>
      <c r="H30" s="240"/>
      <c r="I30" s="62">
        <v>134</v>
      </c>
      <c r="J30" s="12">
        <v>0</v>
      </c>
      <c r="K30" s="12">
        <v>0</v>
      </c>
      <c r="L30" s="12">
        <v>1008</v>
      </c>
      <c r="M30" s="12">
        <v>-6536322</v>
      </c>
    </row>
    <row r="31" spans="1:13" x14ac:dyDescent="0.2">
      <c r="A31" s="238" t="s">
        <v>115</v>
      </c>
      <c r="B31" s="239"/>
      <c r="C31" s="239"/>
      <c r="D31" s="239"/>
      <c r="E31" s="239"/>
      <c r="F31" s="239"/>
      <c r="G31" s="239"/>
      <c r="H31" s="240"/>
      <c r="I31" s="62">
        <v>135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238" t="s">
        <v>116</v>
      </c>
      <c r="B32" s="239"/>
      <c r="C32" s="239"/>
      <c r="D32" s="239"/>
      <c r="E32" s="239"/>
      <c r="F32" s="239"/>
      <c r="G32" s="239"/>
      <c r="H32" s="240"/>
      <c r="I32" s="62">
        <v>136</v>
      </c>
      <c r="J32" s="50">
        <v>0</v>
      </c>
      <c r="K32" s="50">
        <v>-147755</v>
      </c>
      <c r="L32" s="50">
        <v>0</v>
      </c>
      <c r="M32" s="50">
        <v>0</v>
      </c>
    </row>
    <row r="33" spans="1:13" x14ac:dyDescent="0.2">
      <c r="A33" s="238" t="s">
        <v>298</v>
      </c>
      <c r="B33" s="239"/>
      <c r="C33" s="239"/>
      <c r="D33" s="239"/>
      <c r="E33" s="239"/>
      <c r="F33" s="239"/>
      <c r="G33" s="239"/>
      <c r="H33" s="240"/>
      <c r="I33" s="62">
        <v>137</v>
      </c>
      <c r="J33" s="64">
        <f>SUM(J34:J37)</f>
        <v>7792557</v>
      </c>
      <c r="K33" s="64">
        <f>SUM(K34:K37)</f>
        <v>3831002</v>
      </c>
      <c r="L33" s="64">
        <f>SUM(L34:L37)</f>
        <v>8929855</v>
      </c>
      <c r="M33" s="64">
        <f>SUM(M34:M37)</f>
        <v>953441</v>
      </c>
    </row>
    <row r="34" spans="1:13" ht="22.5" customHeight="1" x14ac:dyDescent="0.2">
      <c r="A34" s="238" t="s">
        <v>117</v>
      </c>
      <c r="B34" s="239"/>
      <c r="C34" s="239"/>
      <c r="D34" s="239"/>
      <c r="E34" s="239"/>
      <c r="F34" s="239"/>
      <c r="G34" s="239"/>
      <c r="H34" s="240"/>
      <c r="I34" s="62">
        <v>138</v>
      </c>
      <c r="J34" s="12">
        <v>0</v>
      </c>
      <c r="K34" s="12">
        <v>0</v>
      </c>
      <c r="L34" s="12">
        <v>0</v>
      </c>
      <c r="M34" s="12">
        <v>0</v>
      </c>
    </row>
    <row r="35" spans="1:13" ht="22.5" customHeight="1" x14ac:dyDescent="0.2">
      <c r="A35" s="238" t="s">
        <v>118</v>
      </c>
      <c r="B35" s="239"/>
      <c r="C35" s="239"/>
      <c r="D35" s="239"/>
      <c r="E35" s="239"/>
      <c r="F35" s="239"/>
      <c r="G35" s="239"/>
      <c r="H35" s="240"/>
      <c r="I35" s="62">
        <v>139</v>
      </c>
      <c r="J35" s="12">
        <v>6549533</v>
      </c>
      <c r="K35" s="12">
        <v>3520335</v>
      </c>
      <c r="L35" s="12">
        <v>7567700</v>
      </c>
      <c r="M35" s="12">
        <v>636584</v>
      </c>
    </row>
    <row r="36" spans="1:13" ht="14.25" customHeight="1" x14ac:dyDescent="0.2">
      <c r="A36" s="238" t="s">
        <v>119</v>
      </c>
      <c r="B36" s="239"/>
      <c r="C36" s="239"/>
      <c r="D36" s="239"/>
      <c r="E36" s="239"/>
      <c r="F36" s="239"/>
      <c r="G36" s="239"/>
      <c r="H36" s="240"/>
      <c r="I36" s="62">
        <v>140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238" t="s">
        <v>120</v>
      </c>
      <c r="B37" s="239"/>
      <c r="C37" s="239"/>
      <c r="D37" s="239"/>
      <c r="E37" s="239"/>
      <c r="F37" s="239"/>
      <c r="G37" s="239"/>
      <c r="H37" s="240"/>
      <c r="I37" s="62">
        <v>141</v>
      </c>
      <c r="J37" s="12">
        <v>1243024</v>
      </c>
      <c r="K37" s="12">
        <v>310667</v>
      </c>
      <c r="L37" s="12">
        <v>1362155</v>
      </c>
      <c r="M37" s="12">
        <v>316857</v>
      </c>
    </row>
    <row r="38" spans="1:13" x14ac:dyDescent="0.2">
      <c r="A38" s="238" t="s">
        <v>121</v>
      </c>
      <c r="B38" s="239"/>
      <c r="C38" s="239"/>
      <c r="D38" s="239"/>
      <c r="E38" s="239"/>
      <c r="F38" s="239"/>
      <c r="G38" s="239"/>
      <c r="H38" s="240"/>
      <c r="I38" s="62">
        <v>142</v>
      </c>
      <c r="J38" s="12">
        <v>4987841</v>
      </c>
      <c r="K38" s="12">
        <v>288133</v>
      </c>
      <c r="L38" s="12">
        <v>11591588</v>
      </c>
      <c r="M38" s="12">
        <v>2457904</v>
      </c>
    </row>
    <row r="39" spans="1:13" x14ac:dyDescent="0.2">
      <c r="A39" s="238" t="s">
        <v>122</v>
      </c>
      <c r="B39" s="239"/>
      <c r="C39" s="239"/>
      <c r="D39" s="239"/>
      <c r="E39" s="239"/>
      <c r="F39" s="239"/>
      <c r="G39" s="239"/>
      <c r="H39" s="240"/>
      <c r="I39" s="62">
        <v>143</v>
      </c>
      <c r="J39" s="63">
        <v>0</v>
      </c>
      <c r="K39" s="63">
        <v>0</v>
      </c>
      <c r="L39" s="63">
        <v>0</v>
      </c>
      <c r="M39" s="63">
        <v>0</v>
      </c>
    </row>
    <row r="40" spans="1:13" x14ac:dyDescent="0.2">
      <c r="A40" s="238" t="s">
        <v>123</v>
      </c>
      <c r="B40" s="239"/>
      <c r="C40" s="239"/>
      <c r="D40" s="239"/>
      <c r="E40" s="239"/>
      <c r="F40" s="239"/>
      <c r="G40" s="239"/>
      <c r="H40" s="240"/>
      <c r="I40" s="62">
        <v>144</v>
      </c>
      <c r="J40" s="63">
        <v>0</v>
      </c>
      <c r="K40" s="63">
        <v>0</v>
      </c>
      <c r="L40" s="63">
        <v>0</v>
      </c>
      <c r="M40" s="63">
        <v>0</v>
      </c>
    </row>
    <row r="41" spans="1:13" x14ac:dyDescent="0.2">
      <c r="A41" s="238" t="s">
        <v>124</v>
      </c>
      <c r="B41" s="239"/>
      <c r="C41" s="239"/>
      <c r="D41" s="239"/>
      <c r="E41" s="239"/>
      <c r="F41" s="239"/>
      <c r="G41" s="239"/>
      <c r="H41" s="240"/>
      <c r="I41" s="62">
        <v>145</v>
      </c>
      <c r="J41" s="63">
        <v>0</v>
      </c>
      <c r="K41" s="63">
        <v>0</v>
      </c>
      <c r="L41" s="63">
        <v>0</v>
      </c>
      <c r="M41" s="63">
        <v>0</v>
      </c>
    </row>
    <row r="42" spans="1:13" x14ac:dyDescent="0.2">
      <c r="A42" s="238" t="s">
        <v>299</v>
      </c>
      <c r="B42" s="239"/>
      <c r="C42" s="239"/>
      <c r="D42" s="239"/>
      <c r="E42" s="239"/>
      <c r="F42" s="239"/>
      <c r="G42" s="239"/>
      <c r="H42" s="240"/>
      <c r="I42" s="62">
        <v>146</v>
      </c>
      <c r="J42" s="64">
        <f>J7+J27+J38+J40</f>
        <v>184676824</v>
      </c>
      <c r="K42" s="64">
        <f>K7+K27+K38+K40</f>
        <v>60743031</v>
      </c>
      <c r="L42" s="64">
        <f>L7+L27+L38+L40</f>
        <v>185907880</v>
      </c>
      <c r="M42" s="64">
        <f>M7+M27+M38+M40</f>
        <v>37837531</v>
      </c>
    </row>
    <row r="43" spans="1:13" x14ac:dyDescent="0.2">
      <c r="A43" s="238" t="s">
        <v>300</v>
      </c>
      <c r="B43" s="239"/>
      <c r="C43" s="239"/>
      <c r="D43" s="239"/>
      <c r="E43" s="239"/>
      <c r="F43" s="239"/>
      <c r="G43" s="239"/>
      <c r="H43" s="240"/>
      <c r="I43" s="62">
        <v>147</v>
      </c>
      <c r="J43" s="64">
        <f>J10+J33+J39+J41</f>
        <v>178250635</v>
      </c>
      <c r="K43" s="64">
        <f>K10+K33+K39+K41</f>
        <v>52029283</v>
      </c>
      <c r="L43" s="64">
        <f>L10+L33+L39+L41</f>
        <v>179814897</v>
      </c>
      <c r="M43" s="64">
        <f>M10+M33+M39+M41</f>
        <v>45391906</v>
      </c>
    </row>
    <row r="44" spans="1:13" x14ac:dyDescent="0.2">
      <c r="A44" s="238" t="s">
        <v>301</v>
      </c>
      <c r="B44" s="239"/>
      <c r="C44" s="239"/>
      <c r="D44" s="239"/>
      <c r="E44" s="239"/>
      <c r="F44" s="239"/>
      <c r="G44" s="239"/>
      <c r="H44" s="240"/>
      <c r="I44" s="62">
        <v>148</v>
      </c>
      <c r="J44" s="64">
        <f>J42-J43</f>
        <v>6426189</v>
      </c>
      <c r="K44" s="64">
        <f>K42-K43</f>
        <v>8713748</v>
      </c>
      <c r="L44" s="64">
        <f>L42-L43</f>
        <v>6092983</v>
      </c>
      <c r="M44" s="64">
        <f>M42-M43</f>
        <v>-7554375</v>
      </c>
    </row>
    <row r="45" spans="1:13" x14ac:dyDescent="0.2">
      <c r="A45" s="252" t="s">
        <v>125</v>
      </c>
      <c r="B45" s="253"/>
      <c r="C45" s="253"/>
      <c r="D45" s="253"/>
      <c r="E45" s="253"/>
      <c r="F45" s="253"/>
      <c r="G45" s="253"/>
      <c r="H45" s="254"/>
      <c r="I45" s="62">
        <v>149</v>
      </c>
      <c r="J45" s="64">
        <f>IF(J42&gt;J43,J42-J43,0)</f>
        <v>6426189</v>
      </c>
      <c r="K45" s="64">
        <f>IF(K42&gt;K43,K42-K43,0)</f>
        <v>8713748</v>
      </c>
      <c r="L45" s="64">
        <f>IF(L42&gt;L43,L42-L43,0)</f>
        <v>6092983</v>
      </c>
      <c r="M45" s="64">
        <f>IF(M42&gt;M43,M42-M43,0)</f>
        <v>0</v>
      </c>
    </row>
    <row r="46" spans="1:13" x14ac:dyDescent="0.2">
      <c r="A46" s="252" t="s">
        <v>126</v>
      </c>
      <c r="B46" s="253"/>
      <c r="C46" s="253"/>
      <c r="D46" s="253"/>
      <c r="E46" s="253"/>
      <c r="F46" s="253"/>
      <c r="G46" s="253"/>
      <c r="H46" s="254"/>
      <c r="I46" s="62">
        <v>150</v>
      </c>
      <c r="J46" s="64">
        <f>IF(J43&gt;J42,J43-J42,0)</f>
        <v>0</v>
      </c>
      <c r="K46" s="64">
        <f>IF(K43&gt;K42,K43-K42,0)</f>
        <v>0</v>
      </c>
      <c r="L46" s="64">
        <f>IF(L43&gt;L42,L43-L42,0)</f>
        <v>0</v>
      </c>
      <c r="M46" s="64">
        <f>IF(M43&gt;M42,M43-M42,0)</f>
        <v>7554375</v>
      </c>
    </row>
    <row r="47" spans="1:13" x14ac:dyDescent="0.2">
      <c r="A47" s="238" t="s">
        <v>127</v>
      </c>
      <c r="B47" s="239"/>
      <c r="C47" s="239"/>
      <c r="D47" s="239"/>
      <c r="E47" s="239"/>
      <c r="F47" s="239"/>
      <c r="G47" s="239"/>
      <c r="H47" s="240"/>
      <c r="I47" s="62">
        <v>151</v>
      </c>
      <c r="J47" s="12">
        <v>359625</v>
      </c>
      <c r="K47" s="12">
        <v>359625</v>
      </c>
      <c r="L47" s="12">
        <v>152630</v>
      </c>
      <c r="M47" s="12">
        <v>152630</v>
      </c>
    </row>
    <row r="48" spans="1:13" x14ac:dyDescent="0.2">
      <c r="A48" s="238" t="s">
        <v>302</v>
      </c>
      <c r="B48" s="239"/>
      <c r="C48" s="239"/>
      <c r="D48" s="239"/>
      <c r="E48" s="239"/>
      <c r="F48" s="239"/>
      <c r="G48" s="239"/>
      <c r="H48" s="240"/>
      <c r="I48" s="62">
        <v>152</v>
      </c>
      <c r="J48" s="64">
        <f>J44-J47</f>
        <v>6066564</v>
      </c>
      <c r="K48" s="64">
        <f>K44-K47</f>
        <v>8354123</v>
      </c>
      <c r="L48" s="64">
        <f>L44-L47</f>
        <v>5940353</v>
      </c>
      <c r="M48" s="64">
        <f>M44-M47</f>
        <v>-7707005</v>
      </c>
    </row>
    <row r="49" spans="1:13" x14ac:dyDescent="0.2">
      <c r="A49" s="252" t="s">
        <v>128</v>
      </c>
      <c r="B49" s="253"/>
      <c r="C49" s="253"/>
      <c r="D49" s="253"/>
      <c r="E49" s="253"/>
      <c r="F49" s="253"/>
      <c r="G49" s="253"/>
      <c r="H49" s="254"/>
      <c r="I49" s="62">
        <v>153</v>
      </c>
      <c r="J49" s="64">
        <f>IF(J48&gt;0,J48,0)</f>
        <v>6066564</v>
      </c>
      <c r="K49" s="64">
        <f>IF(K48&gt;0,K48,0)</f>
        <v>8354123</v>
      </c>
      <c r="L49" s="64">
        <f>IF(L48&gt;0,L48,0)</f>
        <v>5940353</v>
      </c>
      <c r="M49" s="64">
        <f>IF(M48&gt;0,M48,0)</f>
        <v>0</v>
      </c>
    </row>
    <row r="50" spans="1:13" ht="12" customHeight="1" x14ac:dyDescent="0.2">
      <c r="A50" s="255" t="s">
        <v>129</v>
      </c>
      <c r="B50" s="256"/>
      <c r="C50" s="256"/>
      <c r="D50" s="256"/>
      <c r="E50" s="256"/>
      <c r="F50" s="256"/>
      <c r="G50" s="256"/>
      <c r="H50" s="257"/>
      <c r="I50" s="65">
        <v>154</v>
      </c>
      <c r="J50" s="66">
        <f>IF(J48&lt;0,-J48,0)</f>
        <v>0</v>
      </c>
      <c r="K50" s="66">
        <f>IF(K48&lt;0,-K48,0)</f>
        <v>0</v>
      </c>
      <c r="L50" s="66">
        <f>IF(L48&lt;0,-L48,0)</f>
        <v>0</v>
      </c>
      <c r="M50" s="66">
        <f>IF(M48&lt;0,-M48,0)</f>
        <v>7707005</v>
      </c>
    </row>
    <row r="51" spans="1:13" ht="12" customHeight="1" x14ac:dyDescent="0.2">
      <c r="A51" s="67"/>
      <c r="B51" s="67"/>
      <c r="C51" s="67"/>
      <c r="D51" s="67"/>
      <c r="E51" s="67"/>
      <c r="F51" s="67"/>
      <c r="G51" s="67"/>
      <c r="H51" s="67"/>
      <c r="I51" s="68"/>
      <c r="J51" s="69"/>
      <c r="K51" s="69"/>
      <c r="L51" s="69"/>
      <c r="M51" s="69"/>
    </row>
    <row r="52" spans="1:13" x14ac:dyDescent="0.2">
      <c r="A52" s="258" t="s">
        <v>130</v>
      </c>
      <c r="B52" s="259"/>
      <c r="C52" s="259"/>
      <c r="D52" s="259"/>
      <c r="E52" s="259"/>
      <c r="F52" s="259"/>
      <c r="G52" s="259"/>
      <c r="H52" s="259"/>
      <c r="I52" s="260"/>
      <c r="J52" s="260"/>
      <c r="K52" s="260"/>
      <c r="L52" s="260"/>
      <c r="M52" s="261"/>
    </row>
    <row r="53" spans="1:13" x14ac:dyDescent="0.2">
      <c r="A53" s="246" t="s">
        <v>131</v>
      </c>
      <c r="B53" s="247"/>
      <c r="C53" s="247"/>
      <c r="D53" s="247"/>
      <c r="E53" s="247"/>
      <c r="F53" s="247"/>
      <c r="G53" s="247"/>
      <c r="H53" s="247"/>
      <c r="I53" s="262"/>
      <c r="J53" s="262"/>
      <c r="K53" s="262"/>
      <c r="L53" s="262"/>
      <c r="M53" s="263"/>
    </row>
    <row r="54" spans="1:13" x14ac:dyDescent="0.2">
      <c r="A54" s="264" t="s">
        <v>132</v>
      </c>
      <c r="B54" s="265"/>
      <c r="C54" s="265"/>
      <c r="D54" s="265"/>
      <c r="E54" s="265"/>
      <c r="F54" s="265"/>
      <c r="G54" s="265"/>
      <c r="H54" s="266"/>
      <c r="I54" s="62">
        <v>155</v>
      </c>
      <c r="J54" s="12">
        <v>6066564</v>
      </c>
      <c r="K54" s="12">
        <v>8354123</v>
      </c>
      <c r="L54" s="12">
        <v>5940353</v>
      </c>
      <c r="M54" s="12">
        <v>-7707005</v>
      </c>
    </row>
    <row r="55" spans="1:13" x14ac:dyDescent="0.2">
      <c r="A55" s="264" t="s">
        <v>94</v>
      </c>
      <c r="B55" s="265"/>
      <c r="C55" s="265"/>
      <c r="D55" s="265"/>
      <c r="E55" s="265"/>
      <c r="F55" s="265"/>
      <c r="G55" s="265"/>
      <c r="H55" s="266"/>
      <c r="I55" s="62">
        <v>156</v>
      </c>
      <c r="J55" s="13">
        <v>0</v>
      </c>
      <c r="K55" s="13">
        <v>0</v>
      </c>
      <c r="L55" s="13">
        <v>0</v>
      </c>
      <c r="M55" s="13">
        <v>0</v>
      </c>
    </row>
    <row r="56" spans="1:13" x14ac:dyDescent="0.2">
      <c r="A56" s="269" t="s">
        <v>133</v>
      </c>
      <c r="B56" s="270"/>
      <c r="C56" s="270"/>
      <c r="D56" s="270"/>
      <c r="E56" s="270"/>
      <c r="F56" s="270"/>
      <c r="G56" s="270"/>
      <c r="H56" s="270"/>
      <c r="I56" s="271"/>
      <c r="J56" s="271"/>
      <c r="K56" s="271"/>
      <c r="L56" s="271"/>
      <c r="M56" s="272"/>
    </row>
    <row r="57" spans="1:13" x14ac:dyDescent="0.2">
      <c r="A57" s="246" t="s">
        <v>134</v>
      </c>
      <c r="B57" s="247"/>
      <c r="C57" s="247"/>
      <c r="D57" s="247"/>
      <c r="E57" s="247"/>
      <c r="F57" s="247"/>
      <c r="G57" s="247"/>
      <c r="H57" s="248"/>
      <c r="I57" s="70">
        <v>157</v>
      </c>
      <c r="J57" s="10">
        <v>6066564</v>
      </c>
      <c r="K57" s="10">
        <v>8354123</v>
      </c>
      <c r="L57" s="10">
        <v>5940353</v>
      </c>
      <c r="M57" s="10">
        <v>-7707005</v>
      </c>
    </row>
    <row r="58" spans="1:13" x14ac:dyDescent="0.2">
      <c r="A58" s="238" t="s">
        <v>303</v>
      </c>
      <c r="B58" s="239"/>
      <c r="C58" s="239"/>
      <c r="D58" s="239"/>
      <c r="E58" s="239"/>
      <c r="F58" s="239"/>
      <c r="G58" s="239"/>
      <c r="H58" s="240"/>
      <c r="I58" s="62">
        <v>158</v>
      </c>
      <c r="J58" s="64">
        <f>SUM(J59:J65)</f>
        <v>9534</v>
      </c>
      <c r="K58" s="64">
        <f>SUM(K59:K65)</f>
        <v>9534</v>
      </c>
      <c r="L58" s="64">
        <f>SUM(L59:L65)</f>
        <v>54959</v>
      </c>
      <c r="M58" s="64">
        <f>SUM(M59:M65)</f>
        <v>54959</v>
      </c>
    </row>
    <row r="59" spans="1:13" x14ac:dyDescent="0.2">
      <c r="A59" s="238" t="s">
        <v>135</v>
      </c>
      <c r="B59" s="239"/>
      <c r="C59" s="239"/>
      <c r="D59" s="239"/>
      <c r="E59" s="239"/>
      <c r="F59" s="239"/>
      <c r="G59" s="239"/>
      <c r="H59" s="240"/>
      <c r="I59" s="62">
        <v>159</v>
      </c>
      <c r="J59" s="12">
        <v>0</v>
      </c>
      <c r="K59" s="12">
        <v>0</v>
      </c>
      <c r="L59" s="12">
        <v>0</v>
      </c>
      <c r="M59" s="12">
        <v>0</v>
      </c>
    </row>
    <row r="60" spans="1:13" ht="24" customHeight="1" x14ac:dyDescent="0.2">
      <c r="A60" s="238" t="s">
        <v>136</v>
      </c>
      <c r="B60" s="239"/>
      <c r="C60" s="239"/>
      <c r="D60" s="239"/>
      <c r="E60" s="239"/>
      <c r="F60" s="239"/>
      <c r="G60" s="239"/>
      <c r="H60" s="240"/>
      <c r="I60" s="62">
        <v>160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238" t="s">
        <v>137</v>
      </c>
      <c r="B61" s="239"/>
      <c r="C61" s="239"/>
      <c r="D61" s="239"/>
      <c r="E61" s="239"/>
      <c r="F61" s="239"/>
      <c r="G61" s="239"/>
      <c r="H61" s="240"/>
      <c r="I61" s="62">
        <v>161</v>
      </c>
      <c r="J61" s="50">
        <v>9534</v>
      </c>
      <c r="K61" s="50">
        <v>9534</v>
      </c>
      <c r="L61" s="50">
        <v>54959</v>
      </c>
      <c r="M61" s="50">
        <v>54959</v>
      </c>
    </row>
    <row r="62" spans="1:13" x14ac:dyDescent="0.2">
      <c r="A62" s="238" t="s">
        <v>138</v>
      </c>
      <c r="B62" s="239"/>
      <c r="C62" s="239"/>
      <c r="D62" s="239"/>
      <c r="E62" s="239"/>
      <c r="F62" s="239"/>
      <c r="G62" s="239"/>
      <c r="H62" s="240"/>
      <c r="I62" s="62">
        <v>162</v>
      </c>
      <c r="J62" s="12">
        <v>0</v>
      </c>
      <c r="K62" s="12">
        <v>0</v>
      </c>
      <c r="L62" s="12">
        <v>0</v>
      </c>
      <c r="M62" s="12">
        <v>0</v>
      </c>
    </row>
    <row r="63" spans="1:13" x14ac:dyDescent="0.2">
      <c r="A63" s="238" t="s">
        <v>139</v>
      </c>
      <c r="B63" s="239"/>
      <c r="C63" s="239"/>
      <c r="D63" s="239"/>
      <c r="E63" s="239"/>
      <c r="F63" s="239"/>
      <c r="G63" s="239"/>
      <c r="H63" s="240"/>
      <c r="I63" s="62">
        <v>163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238" t="s">
        <v>140</v>
      </c>
      <c r="B64" s="239"/>
      <c r="C64" s="239"/>
      <c r="D64" s="239"/>
      <c r="E64" s="239"/>
      <c r="F64" s="239"/>
      <c r="G64" s="239"/>
      <c r="H64" s="240"/>
      <c r="I64" s="62">
        <v>164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238" t="s">
        <v>141</v>
      </c>
      <c r="B65" s="239"/>
      <c r="C65" s="239"/>
      <c r="D65" s="239"/>
      <c r="E65" s="239"/>
      <c r="F65" s="239"/>
      <c r="G65" s="239"/>
      <c r="H65" s="240"/>
      <c r="I65" s="62">
        <v>165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238" t="s">
        <v>142</v>
      </c>
      <c r="B66" s="239"/>
      <c r="C66" s="239"/>
      <c r="D66" s="239"/>
      <c r="E66" s="239"/>
      <c r="F66" s="239"/>
      <c r="G66" s="239"/>
      <c r="H66" s="240"/>
      <c r="I66" s="62">
        <v>166</v>
      </c>
      <c r="J66" s="12">
        <v>-892563</v>
      </c>
      <c r="K66" s="12">
        <v>-892563</v>
      </c>
      <c r="L66" s="12">
        <v>11132</v>
      </c>
      <c r="M66" s="12">
        <v>11132</v>
      </c>
    </row>
    <row r="67" spans="1:13" x14ac:dyDescent="0.2">
      <c r="A67" s="238" t="s">
        <v>304</v>
      </c>
      <c r="B67" s="239"/>
      <c r="C67" s="239"/>
      <c r="D67" s="239"/>
      <c r="E67" s="239"/>
      <c r="F67" s="239"/>
      <c r="G67" s="239"/>
      <c r="H67" s="240"/>
      <c r="I67" s="62">
        <v>167</v>
      </c>
      <c r="J67" s="64">
        <f>J58-J66</f>
        <v>902097</v>
      </c>
      <c r="K67" s="64">
        <f>K58-K66</f>
        <v>902097</v>
      </c>
      <c r="L67" s="64">
        <f>L58-L66</f>
        <v>43827</v>
      </c>
      <c r="M67" s="64">
        <f>M58-M66</f>
        <v>43827</v>
      </c>
    </row>
    <row r="68" spans="1:13" x14ac:dyDescent="0.2">
      <c r="A68" s="238" t="s">
        <v>143</v>
      </c>
      <c r="B68" s="239"/>
      <c r="C68" s="239"/>
      <c r="D68" s="239"/>
      <c r="E68" s="239"/>
      <c r="F68" s="239"/>
      <c r="G68" s="239"/>
      <c r="H68" s="240"/>
      <c r="I68" s="62">
        <v>168</v>
      </c>
      <c r="J68" s="71">
        <f>J57+J67</f>
        <v>6968661</v>
      </c>
      <c r="K68" s="71">
        <f>K57+K67</f>
        <v>9256220</v>
      </c>
      <c r="L68" s="71">
        <f>L57+L67</f>
        <v>5984180</v>
      </c>
      <c r="M68" s="71">
        <f>M57+M67</f>
        <v>-7663178</v>
      </c>
    </row>
    <row r="69" spans="1:13" ht="27.75" customHeight="1" x14ac:dyDescent="0.2">
      <c r="A69" s="269" t="s">
        <v>144</v>
      </c>
      <c r="B69" s="270"/>
      <c r="C69" s="270"/>
      <c r="D69" s="270"/>
      <c r="E69" s="270"/>
      <c r="F69" s="270"/>
      <c r="G69" s="270"/>
      <c r="H69" s="270"/>
      <c r="I69" s="271"/>
      <c r="J69" s="271"/>
      <c r="K69" s="271"/>
      <c r="L69" s="271"/>
      <c r="M69" s="272"/>
    </row>
    <row r="70" spans="1:13" x14ac:dyDescent="0.2">
      <c r="A70" s="246" t="s">
        <v>145</v>
      </c>
      <c r="B70" s="247"/>
      <c r="C70" s="247"/>
      <c r="D70" s="247"/>
      <c r="E70" s="247"/>
      <c r="F70" s="247"/>
      <c r="G70" s="247"/>
      <c r="H70" s="247"/>
      <c r="I70" s="262"/>
      <c r="J70" s="262"/>
      <c r="K70" s="262"/>
      <c r="L70" s="262"/>
      <c r="M70" s="263"/>
    </row>
    <row r="71" spans="1:13" x14ac:dyDescent="0.2">
      <c r="A71" s="264" t="s">
        <v>132</v>
      </c>
      <c r="B71" s="265"/>
      <c r="C71" s="265"/>
      <c r="D71" s="265"/>
      <c r="E71" s="265"/>
      <c r="F71" s="265"/>
      <c r="G71" s="265"/>
      <c r="H71" s="266"/>
      <c r="I71" s="62">
        <v>169</v>
      </c>
      <c r="J71" s="12">
        <v>6968661</v>
      </c>
      <c r="K71" s="12">
        <v>9256220</v>
      </c>
      <c r="L71" s="12">
        <v>5984180</v>
      </c>
      <c r="M71" s="12">
        <v>-7663178</v>
      </c>
    </row>
    <row r="72" spans="1:13" ht="13.5" customHeight="1" x14ac:dyDescent="0.2">
      <c r="A72" s="273" t="s">
        <v>94</v>
      </c>
      <c r="B72" s="274"/>
      <c r="C72" s="274"/>
      <c r="D72" s="274"/>
      <c r="E72" s="274"/>
      <c r="F72" s="274"/>
      <c r="G72" s="274"/>
      <c r="H72" s="275"/>
      <c r="I72" s="72">
        <v>170</v>
      </c>
      <c r="J72" s="13">
        <v>0</v>
      </c>
      <c r="K72" s="13">
        <v>0</v>
      </c>
      <c r="L72" s="13">
        <v>0</v>
      </c>
      <c r="M72" s="13">
        <v>0</v>
      </c>
    </row>
  </sheetData>
  <mergeCells count="70">
    <mergeCell ref="A72:H72"/>
    <mergeCell ref="A66:H66"/>
    <mergeCell ref="A67:H67"/>
    <mergeCell ref="A68:H68"/>
    <mergeCell ref="A69:M69"/>
    <mergeCell ref="A70:M70"/>
    <mergeCell ref="A71:H71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9:H9"/>
    <mergeCell ref="A10:H10"/>
    <mergeCell ref="A11:H11"/>
    <mergeCell ref="A4:M4"/>
    <mergeCell ref="A5:H5"/>
    <mergeCell ref="A6:H6"/>
    <mergeCell ref="A7:H7"/>
    <mergeCell ref="A8:H8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58:M58 J67:M68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22:M22 J27:M27 J33:M33 J42:M46">
      <formula1>0</formula1>
    </dataValidation>
    <dataValidation allowBlank="1" sqref="J23:M26 J47:M47 J54:M55 J59:M66 J8:M9 J13:M15 J17:M21 J28:M32 J34:M41 J57:M57 J71:M7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L44" sqref="L44"/>
    </sheetView>
  </sheetViews>
  <sheetFormatPr defaultRowHeight="12.75" x14ac:dyDescent="0.2"/>
  <cols>
    <col min="1" max="8" width="8.7109375" customWidth="1"/>
    <col min="10" max="11" width="9.5703125" bestFit="1" customWidth="1"/>
  </cols>
  <sheetData>
    <row r="1" spans="1:11" ht="12.75" customHeight="1" x14ac:dyDescent="0.2">
      <c r="A1" s="282" t="s">
        <v>146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2.75" customHeight="1" x14ac:dyDescent="0.2">
      <c r="A2" s="283" t="s">
        <v>310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1" x14ac:dyDescent="0.2">
      <c r="A3" s="16"/>
      <c r="B3" s="17"/>
      <c r="C3" s="17"/>
      <c r="D3" s="17"/>
      <c r="E3" s="17"/>
      <c r="F3" s="17"/>
      <c r="G3" s="17"/>
      <c r="H3" s="17"/>
      <c r="I3" s="17"/>
      <c r="J3" s="18"/>
      <c r="K3" s="3"/>
    </row>
    <row r="4" spans="1:11" ht="12.75" customHeight="1" x14ac:dyDescent="0.2">
      <c r="A4" s="193" t="s">
        <v>287</v>
      </c>
      <c r="B4" s="194"/>
      <c r="C4" s="194"/>
      <c r="D4" s="194"/>
      <c r="E4" s="194"/>
      <c r="F4" s="194"/>
      <c r="G4" s="194"/>
      <c r="H4" s="194"/>
      <c r="I4" s="194"/>
      <c r="J4" s="194"/>
      <c r="K4" s="195"/>
    </row>
    <row r="5" spans="1:11" ht="24.75" thickBot="1" x14ac:dyDescent="0.25">
      <c r="A5" s="276" t="s">
        <v>6</v>
      </c>
      <c r="B5" s="276"/>
      <c r="C5" s="276"/>
      <c r="D5" s="276"/>
      <c r="E5" s="276"/>
      <c r="F5" s="276"/>
      <c r="G5" s="276"/>
      <c r="H5" s="276"/>
      <c r="I5" s="39" t="s">
        <v>7</v>
      </c>
      <c r="J5" s="40" t="s">
        <v>97</v>
      </c>
      <c r="K5" s="40" t="s">
        <v>98</v>
      </c>
    </row>
    <row r="6" spans="1:11" x14ac:dyDescent="0.2">
      <c r="A6" s="277">
        <v>1</v>
      </c>
      <c r="B6" s="277"/>
      <c r="C6" s="277"/>
      <c r="D6" s="277"/>
      <c r="E6" s="277"/>
      <c r="F6" s="277"/>
      <c r="G6" s="277"/>
      <c r="H6" s="277"/>
      <c r="I6" s="41">
        <v>2</v>
      </c>
      <c r="J6" s="42" t="s">
        <v>4</v>
      </c>
      <c r="K6" s="42" t="s">
        <v>5</v>
      </c>
    </row>
    <row r="7" spans="1:11" x14ac:dyDescent="0.2">
      <c r="A7" s="278" t="s">
        <v>147</v>
      </c>
      <c r="B7" s="279"/>
      <c r="C7" s="279"/>
      <c r="D7" s="279"/>
      <c r="E7" s="279"/>
      <c r="F7" s="279"/>
      <c r="G7" s="279"/>
      <c r="H7" s="279"/>
      <c r="I7" s="280"/>
      <c r="J7" s="280"/>
      <c r="K7" s="281"/>
    </row>
    <row r="8" spans="1:11" x14ac:dyDescent="0.2">
      <c r="A8" s="189" t="s">
        <v>148</v>
      </c>
      <c r="B8" s="190"/>
      <c r="C8" s="190"/>
      <c r="D8" s="190"/>
      <c r="E8" s="190"/>
      <c r="F8" s="190"/>
      <c r="G8" s="190"/>
      <c r="H8" s="190"/>
      <c r="I8" s="4">
        <v>1</v>
      </c>
      <c r="J8" s="51">
        <v>6426189</v>
      </c>
      <c r="K8" s="51">
        <v>6092983</v>
      </c>
    </row>
    <row r="9" spans="1:11" x14ac:dyDescent="0.2">
      <c r="A9" s="189" t="s">
        <v>149</v>
      </c>
      <c r="B9" s="190"/>
      <c r="C9" s="190"/>
      <c r="D9" s="190"/>
      <c r="E9" s="190"/>
      <c r="F9" s="190"/>
      <c r="G9" s="190"/>
      <c r="H9" s="190"/>
      <c r="I9" s="4">
        <v>2</v>
      </c>
      <c r="J9" s="51">
        <v>11244005</v>
      </c>
      <c r="K9" s="51">
        <v>10523857</v>
      </c>
    </row>
    <row r="10" spans="1:11" x14ac:dyDescent="0.2">
      <c r="A10" s="189" t="s">
        <v>150</v>
      </c>
      <c r="B10" s="190"/>
      <c r="C10" s="190"/>
      <c r="D10" s="190"/>
      <c r="E10" s="190"/>
      <c r="F10" s="190"/>
      <c r="G10" s="190"/>
      <c r="H10" s="190"/>
      <c r="I10" s="4">
        <v>3</v>
      </c>
      <c r="J10" s="12">
        <v>3816752</v>
      </c>
      <c r="K10" s="12">
        <v>0</v>
      </c>
    </row>
    <row r="11" spans="1:11" x14ac:dyDescent="0.2">
      <c r="A11" s="189" t="s">
        <v>151</v>
      </c>
      <c r="B11" s="190"/>
      <c r="C11" s="190"/>
      <c r="D11" s="190"/>
      <c r="E11" s="190"/>
      <c r="F11" s="190"/>
      <c r="G11" s="190"/>
      <c r="H11" s="190"/>
      <c r="I11" s="4">
        <v>4</v>
      </c>
      <c r="J11" s="12">
        <v>0</v>
      </c>
      <c r="K11" s="12">
        <v>12872590</v>
      </c>
    </row>
    <row r="12" spans="1:11" x14ac:dyDescent="0.2">
      <c r="A12" s="189" t="s">
        <v>152</v>
      </c>
      <c r="B12" s="190"/>
      <c r="C12" s="190"/>
      <c r="D12" s="190"/>
      <c r="E12" s="190"/>
      <c r="F12" s="190"/>
      <c r="G12" s="190"/>
      <c r="H12" s="190"/>
      <c r="I12" s="4">
        <v>5</v>
      </c>
      <c r="J12" s="12">
        <v>161645</v>
      </c>
      <c r="K12" s="12">
        <v>173333</v>
      </c>
    </row>
    <row r="13" spans="1:11" x14ac:dyDescent="0.2">
      <c r="A13" s="189" t="s">
        <v>153</v>
      </c>
      <c r="B13" s="190"/>
      <c r="C13" s="190"/>
      <c r="D13" s="190"/>
      <c r="E13" s="190"/>
      <c r="F13" s="190"/>
      <c r="G13" s="190"/>
      <c r="H13" s="190"/>
      <c r="I13" s="4">
        <v>6</v>
      </c>
      <c r="J13" s="12">
        <v>0</v>
      </c>
      <c r="K13" s="12">
        <v>0</v>
      </c>
    </row>
    <row r="14" spans="1:11" x14ac:dyDescent="0.2">
      <c r="A14" s="206" t="s">
        <v>269</v>
      </c>
      <c r="B14" s="207"/>
      <c r="C14" s="207"/>
      <c r="D14" s="207"/>
      <c r="E14" s="207"/>
      <c r="F14" s="207"/>
      <c r="G14" s="207"/>
      <c r="H14" s="207"/>
      <c r="I14" s="4">
        <v>7</v>
      </c>
      <c r="J14" s="8">
        <f>SUM(J8:J13)</f>
        <v>21648591</v>
      </c>
      <c r="K14" s="11">
        <f>SUM(K8:K13)</f>
        <v>29662763</v>
      </c>
    </row>
    <row r="15" spans="1:11" x14ac:dyDescent="0.2">
      <c r="A15" s="189" t="s">
        <v>154</v>
      </c>
      <c r="B15" s="190"/>
      <c r="C15" s="190"/>
      <c r="D15" s="190"/>
      <c r="E15" s="190"/>
      <c r="F15" s="190"/>
      <c r="G15" s="190"/>
      <c r="H15" s="190"/>
      <c r="I15" s="4">
        <v>8</v>
      </c>
      <c r="J15" s="51">
        <v>0</v>
      </c>
      <c r="K15" s="51">
        <v>3000871</v>
      </c>
    </row>
    <row r="16" spans="1:11" x14ac:dyDescent="0.2">
      <c r="A16" s="189" t="s">
        <v>155</v>
      </c>
      <c r="B16" s="190"/>
      <c r="C16" s="190"/>
      <c r="D16" s="190"/>
      <c r="E16" s="190"/>
      <c r="F16" s="190"/>
      <c r="G16" s="190"/>
      <c r="H16" s="190"/>
      <c r="I16" s="4">
        <v>9</v>
      </c>
      <c r="J16" s="51">
        <v>12558430</v>
      </c>
      <c r="K16" s="51">
        <v>0</v>
      </c>
    </row>
    <row r="17" spans="1:11" x14ac:dyDescent="0.2">
      <c r="A17" s="189" t="s">
        <v>156</v>
      </c>
      <c r="B17" s="190"/>
      <c r="C17" s="190"/>
      <c r="D17" s="190"/>
      <c r="E17" s="190"/>
      <c r="F17" s="190"/>
      <c r="G17" s="190"/>
      <c r="H17" s="190"/>
      <c r="I17" s="4">
        <v>10</v>
      </c>
      <c r="J17" s="51">
        <v>0</v>
      </c>
      <c r="K17" s="51">
        <v>0</v>
      </c>
    </row>
    <row r="18" spans="1:11" x14ac:dyDescent="0.2">
      <c r="A18" s="189" t="s">
        <v>157</v>
      </c>
      <c r="B18" s="190"/>
      <c r="C18" s="190"/>
      <c r="D18" s="190"/>
      <c r="E18" s="190"/>
      <c r="F18" s="190"/>
      <c r="G18" s="190"/>
      <c r="H18" s="190"/>
      <c r="I18" s="4">
        <v>11</v>
      </c>
      <c r="J18" s="12">
        <v>16186157</v>
      </c>
      <c r="K18" s="12">
        <v>7471563</v>
      </c>
    </row>
    <row r="19" spans="1:11" x14ac:dyDescent="0.2">
      <c r="A19" s="206" t="s">
        <v>270</v>
      </c>
      <c r="B19" s="207"/>
      <c r="C19" s="207"/>
      <c r="D19" s="207"/>
      <c r="E19" s="207"/>
      <c r="F19" s="207"/>
      <c r="G19" s="207"/>
      <c r="H19" s="207"/>
      <c r="I19" s="4">
        <v>12</v>
      </c>
      <c r="J19" s="8">
        <f>SUM(J15:J18)</f>
        <v>28744587</v>
      </c>
      <c r="K19" s="11">
        <f>SUM(K15:K18)</f>
        <v>10472434</v>
      </c>
    </row>
    <row r="20" spans="1:11" x14ac:dyDescent="0.2">
      <c r="A20" s="206" t="s">
        <v>158</v>
      </c>
      <c r="B20" s="207"/>
      <c r="C20" s="207"/>
      <c r="D20" s="207"/>
      <c r="E20" s="207"/>
      <c r="F20" s="207"/>
      <c r="G20" s="207"/>
      <c r="H20" s="207"/>
      <c r="I20" s="4">
        <v>13</v>
      </c>
      <c r="J20" s="8">
        <f>IF(J14&gt;J19,J14-J19,0)</f>
        <v>0</v>
      </c>
      <c r="K20" s="11">
        <f>IF(K14&gt;K19,K14-K19,0)</f>
        <v>19190329</v>
      </c>
    </row>
    <row r="21" spans="1:11" x14ac:dyDescent="0.2">
      <c r="A21" s="206" t="s">
        <v>159</v>
      </c>
      <c r="B21" s="207"/>
      <c r="C21" s="207"/>
      <c r="D21" s="207"/>
      <c r="E21" s="207"/>
      <c r="F21" s="207"/>
      <c r="G21" s="207"/>
      <c r="H21" s="207"/>
      <c r="I21" s="4">
        <v>14</v>
      </c>
      <c r="J21" s="8">
        <f>IF(J19&gt;J14,J19-J14,0)</f>
        <v>7095996</v>
      </c>
      <c r="K21" s="11">
        <f>IF(K19&gt;K14,K19-K14,0)</f>
        <v>0</v>
      </c>
    </row>
    <row r="22" spans="1:11" x14ac:dyDescent="0.2">
      <c r="A22" s="278" t="s">
        <v>160</v>
      </c>
      <c r="B22" s="279"/>
      <c r="C22" s="279"/>
      <c r="D22" s="279"/>
      <c r="E22" s="279"/>
      <c r="F22" s="279"/>
      <c r="G22" s="279"/>
      <c r="H22" s="279"/>
      <c r="I22" s="280"/>
      <c r="J22" s="280"/>
      <c r="K22" s="281"/>
    </row>
    <row r="23" spans="1:11" x14ac:dyDescent="0.2">
      <c r="A23" s="189" t="s">
        <v>161</v>
      </c>
      <c r="B23" s="190"/>
      <c r="C23" s="190"/>
      <c r="D23" s="190"/>
      <c r="E23" s="190"/>
      <c r="F23" s="190"/>
      <c r="G23" s="190"/>
      <c r="H23" s="190"/>
      <c r="I23" s="4">
        <v>15</v>
      </c>
      <c r="J23" s="51">
        <v>774701</v>
      </c>
      <c r="K23" s="51">
        <v>519745</v>
      </c>
    </row>
    <row r="24" spans="1:11" x14ac:dyDescent="0.2">
      <c r="A24" s="189" t="s">
        <v>162</v>
      </c>
      <c r="B24" s="190"/>
      <c r="C24" s="190"/>
      <c r="D24" s="190"/>
      <c r="E24" s="190"/>
      <c r="F24" s="190"/>
      <c r="G24" s="190"/>
      <c r="H24" s="190"/>
      <c r="I24" s="4">
        <v>16</v>
      </c>
      <c r="J24" s="51">
        <v>0</v>
      </c>
      <c r="K24" s="51">
        <v>0</v>
      </c>
    </row>
    <row r="25" spans="1:11" x14ac:dyDescent="0.2">
      <c r="A25" s="189" t="s">
        <v>163</v>
      </c>
      <c r="B25" s="190"/>
      <c r="C25" s="190"/>
      <c r="D25" s="190"/>
      <c r="E25" s="190"/>
      <c r="F25" s="190"/>
      <c r="G25" s="190"/>
      <c r="H25" s="190"/>
      <c r="I25" s="4">
        <v>17</v>
      </c>
      <c r="J25" s="51">
        <v>3829437</v>
      </c>
      <c r="K25" s="51">
        <v>1913031</v>
      </c>
    </row>
    <row r="26" spans="1:11" x14ac:dyDescent="0.2">
      <c r="A26" s="189" t="s">
        <v>164</v>
      </c>
      <c r="B26" s="190"/>
      <c r="C26" s="190"/>
      <c r="D26" s="190"/>
      <c r="E26" s="190"/>
      <c r="F26" s="190"/>
      <c r="G26" s="190"/>
      <c r="H26" s="190"/>
      <c r="I26" s="4">
        <v>18</v>
      </c>
      <c r="J26" s="51">
        <v>8396</v>
      </c>
      <c r="K26" s="51">
        <v>6537329.5099999998</v>
      </c>
    </row>
    <row r="27" spans="1:11" x14ac:dyDescent="0.2">
      <c r="A27" s="189" t="s">
        <v>165</v>
      </c>
      <c r="B27" s="190"/>
      <c r="C27" s="190"/>
      <c r="D27" s="190"/>
      <c r="E27" s="190"/>
      <c r="F27" s="190"/>
      <c r="G27" s="190"/>
      <c r="H27" s="190"/>
      <c r="I27" s="4">
        <v>19</v>
      </c>
      <c r="J27" s="51">
        <v>3290630</v>
      </c>
      <c r="K27" s="51">
        <v>1540310</v>
      </c>
    </row>
    <row r="28" spans="1:11" x14ac:dyDescent="0.2">
      <c r="A28" s="206" t="s">
        <v>271</v>
      </c>
      <c r="B28" s="207"/>
      <c r="C28" s="207"/>
      <c r="D28" s="207"/>
      <c r="E28" s="207"/>
      <c r="F28" s="207"/>
      <c r="G28" s="207"/>
      <c r="H28" s="207"/>
      <c r="I28" s="4">
        <v>20</v>
      </c>
      <c r="J28" s="8">
        <f>SUM(J23:J27)</f>
        <v>7903164</v>
      </c>
      <c r="K28" s="11">
        <f>SUM(K23:K27)</f>
        <v>10510415.51</v>
      </c>
    </row>
    <row r="29" spans="1:11" x14ac:dyDescent="0.2">
      <c r="A29" s="189" t="s">
        <v>166</v>
      </c>
      <c r="B29" s="190"/>
      <c r="C29" s="190"/>
      <c r="D29" s="190"/>
      <c r="E29" s="190"/>
      <c r="F29" s="190"/>
      <c r="G29" s="190"/>
      <c r="H29" s="190"/>
      <c r="I29" s="4">
        <v>21</v>
      </c>
      <c r="J29" s="51">
        <v>46448595</v>
      </c>
      <c r="K29" s="51">
        <v>126305682</v>
      </c>
    </row>
    <row r="30" spans="1:11" x14ac:dyDescent="0.2">
      <c r="A30" s="189" t="s">
        <v>167</v>
      </c>
      <c r="B30" s="190"/>
      <c r="C30" s="190"/>
      <c r="D30" s="190"/>
      <c r="E30" s="190"/>
      <c r="F30" s="190"/>
      <c r="G30" s="190"/>
      <c r="H30" s="190"/>
      <c r="I30" s="4">
        <v>22</v>
      </c>
      <c r="J30" s="12">
        <v>0</v>
      </c>
      <c r="K30" s="12">
        <v>0</v>
      </c>
    </row>
    <row r="31" spans="1:11" x14ac:dyDescent="0.2">
      <c r="A31" s="189" t="s">
        <v>168</v>
      </c>
      <c r="B31" s="190"/>
      <c r="C31" s="190"/>
      <c r="D31" s="190"/>
      <c r="E31" s="190"/>
      <c r="F31" s="190"/>
      <c r="G31" s="190"/>
      <c r="H31" s="190"/>
      <c r="I31" s="4">
        <v>23</v>
      </c>
      <c r="J31" s="12">
        <v>0</v>
      </c>
      <c r="K31" s="12">
        <v>0</v>
      </c>
    </row>
    <row r="32" spans="1:11" x14ac:dyDescent="0.2">
      <c r="A32" s="206" t="s">
        <v>272</v>
      </c>
      <c r="B32" s="207"/>
      <c r="C32" s="207"/>
      <c r="D32" s="207"/>
      <c r="E32" s="207"/>
      <c r="F32" s="207"/>
      <c r="G32" s="207"/>
      <c r="H32" s="207"/>
      <c r="I32" s="4">
        <v>24</v>
      </c>
      <c r="J32" s="8">
        <f>SUM(J29:J31)</f>
        <v>46448595</v>
      </c>
      <c r="K32" s="11">
        <f>SUM(K29:K31)</f>
        <v>126305682</v>
      </c>
    </row>
    <row r="33" spans="1:11" x14ac:dyDescent="0.2">
      <c r="A33" s="206" t="s">
        <v>169</v>
      </c>
      <c r="B33" s="207"/>
      <c r="C33" s="207"/>
      <c r="D33" s="207"/>
      <c r="E33" s="207"/>
      <c r="F33" s="207"/>
      <c r="G33" s="207"/>
      <c r="H33" s="207"/>
      <c r="I33" s="4">
        <v>25</v>
      </c>
      <c r="J33" s="8">
        <f>IF(J28&gt;J32,J28-J32,0)</f>
        <v>0</v>
      </c>
      <c r="K33" s="11">
        <f>IF(K28&gt;K32,K28-K32,0)</f>
        <v>0</v>
      </c>
    </row>
    <row r="34" spans="1:11" x14ac:dyDescent="0.2">
      <c r="A34" s="206" t="s">
        <v>170</v>
      </c>
      <c r="B34" s="207"/>
      <c r="C34" s="207"/>
      <c r="D34" s="207"/>
      <c r="E34" s="207"/>
      <c r="F34" s="207"/>
      <c r="G34" s="207"/>
      <c r="H34" s="207"/>
      <c r="I34" s="4">
        <v>26</v>
      </c>
      <c r="J34" s="8">
        <f>IF(J32&gt;J28,J32-J28,0)</f>
        <v>38545431</v>
      </c>
      <c r="K34" s="11">
        <f>IF(K32&gt;K28,K32-K28,0)</f>
        <v>115795266.48999999</v>
      </c>
    </row>
    <row r="35" spans="1:11" x14ac:dyDescent="0.2">
      <c r="A35" s="278" t="s">
        <v>171</v>
      </c>
      <c r="B35" s="279"/>
      <c r="C35" s="279"/>
      <c r="D35" s="279"/>
      <c r="E35" s="279"/>
      <c r="F35" s="279"/>
      <c r="G35" s="279"/>
      <c r="H35" s="279"/>
      <c r="I35" s="280"/>
      <c r="J35" s="280"/>
      <c r="K35" s="281"/>
    </row>
    <row r="36" spans="1:11" x14ac:dyDescent="0.2">
      <c r="A36" s="189" t="s">
        <v>172</v>
      </c>
      <c r="B36" s="190"/>
      <c r="C36" s="190"/>
      <c r="D36" s="190"/>
      <c r="E36" s="190"/>
      <c r="F36" s="190"/>
      <c r="G36" s="190"/>
      <c r="H36" s="190"/>
      <c r="I36" s="4">
        <v>27</v>
      </c>
      <c r="J36" s="12">
        <v>0</v>
      </c>
      <c r="K36" s="12">
        <v>0</v>
      </c>
    </row>
    <row r="37" spans="1:11" x14ac:dyDescent="0.2">
      <c r="A37" s="189" t="s">
        <v>173</v>
      </c>
      <c r="B37" s="190"/>
      <c r="C37" s="190"/>
      <c r="D37" s="190"/>
      <c r="E37" s="190"/>
      <c r="F37" s="190"/>
      <c r="G37" s="190"/>
      <c r="H37" s="190"/>
      <c r="I37" s="4">
        <v>28</v>
      </c>
      <c r="J37" s="51">
        <v>0</v>
      </c>
      <c r="K37" s="51">
        <v>0</v>
      </c>
    </row>
    <row r="38" spans="1:11" x14ac:dyDescent="0.2">
      <c r="A38" s="189" t="s">
        <v>174</v>
      </c>
      <c r="B38" s="190"/>
      <c r="C38" s="190"/>
      <c r="D38" s="190"/>
      <c r="E38" s="190"/>
      <c r="F38" s="190"/>
      <c r="G38" s="190"/>
      <c r="H38" s="190"/>
      <c r="I38" s="4">
        <v>29</v>
      </c>
      <c r="J38" s="12">
        <v>61071032</v>
      </c>
      <c r="K38" s="12">
        <v>110053634</v>
      </c>
    </row>
    <row r="39" spans="1:11" x14ac:dyDescent="0.2">
      <c r="A39" s="206" t="s">
        <v>273</v>
      </c>
      <c r="B39" s="207"/>
      <c r="C39" s="207"/>
      <c r="D39" s="207"/>
      <c r="E39" s="207"/>
      <c r="F39" s="207"/>
      <c r="G39" s="207"/>
      <c r="H39" s="207"/>
      <c r="I39" s="4">
        <v>30</v>
      </c>
      <c r="J39" s="8">
        <f>SUM(J36:J38)</f>
        <v>61071032</v>
      </c>
      <c r="K39" s="11">
        <f>SUM(K36:K38)</f>
        <v>110053634</v>
      </c>
    </row>
    <row r="40" spans="1:11" x14ac:dyDescent="0.2">
      <c r="A40" s="189" t="s">
        <v>175</v>
      </c>
      <c r="B40" s="190"/>
      <c r="C40" s="190"/>
      <c r="D40" s="190"/>
      <c r="E40" s="190"/>
      <c r="F40" s="190"/>
      <c r="G40" s="190"/>
      <c r="H40" s="190"/>
      <c r="I40" s="4">
        <v>31</v>
      </c>
      <c r="J40" s="51">
        <v>13208691</v>
      </c>
      <c r="K40" s="51">
        <v>14565358</v>
      </c>
    </row>
    <row r="41" spans="1:11" x14ac:dyDescent="0.2">
      <c r="A41" s="189" t="s">
        <v>176</v>
      </c>
      <c r="B41" s="190"/>
      <c r="C41" s="190"/>
      <c r="D41" s="190"/>
      <c r="E41" s="190"/>
      <c r="F41" s="190"/>
      <c r="G41" s="190"/>
      <c r="H41" s="190"/>
      <c r="I41" s="4">
        <v>32</v>
      </c>
      <c r="J41" s="51">
        <v>0</v>
      </c>
      <c r="K41" s="51">
        <v>0</v>
      </c>
    </row>
    <row r="42" spans="1:11" x14ac:dyDescent="0.2">
      <c r="A42" s="189" t="s">
        <v>177</v>
      </c>
      <c r="B42" s="190"/>
      <c r="C42" s="190"/>
      <c r="D42" s="190"/>
      <c r="E42" s="190"/>
      <c r="F42" s="190"/>
      <c r="G42" s="190"/>
      <c r="H42" s="190"/>
      <c r="I42" s="4">
        <v>33</v>
      </c>
      <c r="J42" s="51">
        <v>361064</v>
      </c>
      <c r="K42" s="51">
        <v>0</v>
      </c>
    </row>
    <row r="43" spans="1:11" x14ac:dyDescent="0.2">
      <c r="A43" s="189" t="s">
        <v>178</v>
      </c>
      <c r="B43" s="190"/>
      <c r="C43" s="190"/>
      <c r="D43" s="190"/>
      <c r="E43" s="190"/>
      <c r="F43" s="190"/>
      <c r="G43" s="190"/>
      <c r="H43" s="190"/>
      <c r="I43" s="4">
        <v>34</v>
      </c>
      <c r="J43" s="12">
        <v>0</v>
      </c>
      <c r="K43" s="12">
        <v>0</v>
      </c>
    </row>
    <row r="44" spans="1:11" x14ac:dyDescent="0.2">
      <c r="A44" s="189" t="s">
        <v>179</v>
      </c>
      <c r="B44" s="190"/>
      <c r="C44" s="190"/>
      <c r="D44" s="190"/>
      <c r="E44" s="190"/>
      <c r="F44" s="190"/>
      <c r="G44" s="190"/>
      <c r="H44" s="190"/>
      <c r="I44" s="4">
        <v>35</v>
      </c>
      <c r="J44" s="12">
        <v>1533742</v>
      </c>
      <c r="K44" s="12">
        <v>0</v>
      </c>
    </row>
    <row r="45" spans="1:11" x14ac:dyDescent="0.2">
      <c r="A45" s="206" t="s">
        <v>274</v>
      </c>
      <c r="B45" s="207"/>
      <c r="C45" s="207"/>
      <c r="D45" s="207"/>
      <c r="E45" s="207"/>
      <c r="F45" s="207"/>
      <c r="G45" s="207"/>
      <c r="H45" s="207"/>
      <c r="I45" s="4">
        <v>36</v>
      </c>
      <c r="J45" s="8">
        <f>SUM(J40:J44)</f>
        <v>15103497</v>
      </c>
      <c r="K45" s="11">
        <f>SUM(K40:K44)</f>
        <v>14565358</v>
      </c>
    </row>
    <row r="46" spans="1:11" x14ac:dyDescent="0.2">
      <c r="A46" s="206" t="s">
        <v>180</v>
      </c>
      <c r="B46" s="207"/>
      <c r="C46" s="207"/>
      <c r="D46" s="207"/>
      <c r="E46" s="207"/>
      <c r="F46" s="207"/>
      <c r="G46" s="207"/>
      <c r="H46" s="207"/>
      <c r="I46" s="4">
        <v>37</v>
      </c>
      <c r="J46" s="8">
        <f>IF(J39&gt;J45,J39-J45,0)</f>
        <v>45967535</v>
      </c>
      <c r="K46" s="11">
        <f>IF(K39&gt;K45,K39-K45,0)</f>
        <v>95488276</v>
      </c>
    </row>
    <row r="47" spans="1:11" x14ac:dyDescent="0.2">
      <c r="A47" s="206" t="s">
        <v>181</v>
      </c>
      <c r="B47" s="207"/>
      <c r="C47" s="207"/>
      <c r="D47" s="207"/>
      <c r="E47" s="207"/>
      <c r="F47" s="207"/>
      <c r="G47" s="207"/>
      <c r="H47" s="207"/>
      <c r="I47" s="4">
        <v>38</v>
      </c>
      <c r="J47" s="8">
        <f>IF(J45&gt;J39,J45-J39,0)</f>
        <v>0</v>
      </c>
      <c r="K47" s="11">
        <f>IF(K45&gt;K39,K45-K39,0)</f>
        <v>0</v>
      </c>
    </row>
    <row r="48" spans="1:11" x14ac:dyDescent="0.2">
      <c r="A48" s="189" t="s">
        <v>288</v>
      </c>
      <c r="B48" s="190"/>
      <c r="C48" s="190"/>
      <c r="D48" s="190"/>
      <c r="E48" s="190"/>
      <c r="F48" s="190"/>
      <c r="G48" s="190"/>
      <c r="H48" s="190"/>
      <c r="I48" s="4">
        <v>39</v>
      </c>
      <c r="J48" s="8">
        <f>IF(J20-J21+J33-J34+J46-J47&gt;0,J20-J21+J33-J34+J46-J47,0)</f>
        <v>326108</v>
      </c>
      <c r="K48" s="11">
        <f>IF(K20-K21+K33-K34+K46-K47&gt;0,K20-K21+K33-K34+K46-K47,0)</f>
        <v>0</v>
      </c>
    </row>
    <row r="49" spans="1:11" x14ac:dyDescent="0.2">
      <c r="A49" s="189" t="s">
        <v>289</v>
      </c>
      <c r="B49" s="190"/>
      <c r="C49" s="190"/>
      <c r="D49" s="190"/>
      <c r="E49" s="190"/>
      <c r="F49" s="190"/>
      <c r="G49" s="190"/>
      <c r="H49" s="190"/>
      <c r="I49" s="4">
        <v>40</v>
      </c>
      <c r="J49" s="8">
        <f>IF(J21-J20+J34-J33+J47-J46&gt;0,J21-J20+J34-J33+J47-J46,0)</f>
        <v>0</v>
      </c>
      <c r="K49" s="11">
        <f>IF(K21-K20+K34-K33+K47-K46&gt;0,K21-K20+K34-K33+K47-K46,0)</f>
        <v>1116661.4899999946</v>
      </c>
    </row>
    <row r="50" spans="1:11" x14ac:dyDescent="0.2">
      <c r="A50" s="189" t="s">
        <v>182</v>
      </c>
      <c r="B50" s="190"/>
      <c r="C50" s="190"/>
      <c r="D50" s="190"/>
      <c r="E50" s="190"/>
      <c r="F50" s="190"/>
      <c r="G50" s="190"/>
      <c r="H50" s="190"/>
      <c r="I50" s="4">
        <v>41</v>
      </c>
      <c r="J50" s="12">
        <v>4544137</v>
      </c>
      <c r="K50" s="12">
        <v>4870245</v>
      </c>
    </row>
    <row r="51" spans="1:11" x14ac:dyDescent="0.2">
      <c r="A51" s="189" t="s">
        <v>183</v>
      </c>
      <c r="B51" s="190"/>
      <c r="C51" s="190"/>
      <c r="D51" s="190"/>
      <c r="E51" s="190"/>
      <c r="F51" s="190"/>
      <c r="G51" s="190"/>
      <c r="H51" s="190"/>
      <c r="I51" s="4">
        <v>42</v>
      </c>
      <c r="J51" s="12">
        <v>326108</v>
      </c>
      <c r="K51" s="12">
        <v>0</v>
      </c>
    </row>
    <row r="52" spans="1:11" x14ac:dyDescent="0.2">
      <c r="A52" s="189" t="s">
        <v>184</v>
      </c>
      <c r="B52" s="190"/>
      <c r="C52" s="190"/>
      <c r="D52" s="190"/>
      <c r="E52" s="190"/>
      <c r="F52" s="190"/>
      <c r="G52" s="190"/>
      <c r="H52" s="190"/>
      <c r="I52" s="4">
        <v>43</v>
      </c>
      <c r="J52" s="12">
        <v>0</v>
      </c>
      <c r="K52" s="12">
        <v>1116661</v>
      </c>
    </row>
    <row r="53" spans="1:11" x14ac:dyDescent="0.2">
      <c r="A53" s="284" t="s">
        <v>185</v>
      </c>
      <c r="B53" s="285"/>
      <c r="C53" s="285"/>
      <c r="D53" s="285"/>
      <c r="E53" s="285"/>
      <c r="F53" s="285"/>
      <c r="G53" s="285"/>
      <c r="H53" s="285"/>
      <c r="I53" s="7">
        <v>44</v>
      </c>
      <c r="J53" s="9">
        <f>J50+J51-J52</f>
        <v>4870245</v>
      </c>
      <c r="K53" s="14">
        <f>K50+K51-K52</f>
        <v>3753584</v>
      </c>
    </row>
  </sheetData>
  <mergeCells count="52"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  <mergeCell ref="A40:H40"/>
    <mergeCell ref="A41:H41"/>
    <mergeCell ref="A42:H42"/>
    <mergeCell ref="A33:H33"/>
    <mergeCell ref="A34:H34"/>
    <mergeCell ref="A35:K35"/>
    <mergeCell ref="A36:H36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9:H9"/>
    <mergeCell ref="A10:H10"/>
    <mergeCell ref="A4:K4"/>
    <mergeCell ref="A5:H5"/>
    <mergeCell ref="A6:H6"/>
    <mergeCell ref="A7:K7"/>
    <mergeCell ref="A8:H8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  <dataValidation allowBlank="1" sqref="J23:K27 J29:K31 J36:K38 J40:K44 J8:K13 J15:K18 J50:K5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activeCell="O12" sqref="O12"/>
    </sheetView>
  </sheetViews>
  <sheetFormatPr defaultRowHeight="12.75" x14ac:dyDescent="0.2"/>
  <cols>
    <col min="1" max="4" width="9.140625" style="22"/>
    <col min="5" max="5" width="10.140625" style="22" bestFit="1" customWidth="1"/>
    <col min="6" max="9" width="9.140625" style="22"/>
    <col min="10" max="10" width="10.140625" style="22" bestFit="1" customWidth="1"/>
    <col min="11" max="11" width="9.5703125" style="22" bestFit="1" customWidth="1"/>
    <col min="12" max="16384" width="9.140625" style="22"/>
  </cols>
  <sheetData>
    <row r="1" spans="1:12" x14ac:dyDescent="0.2">
      <c r="A1" s="288" t="s">
        <v>186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1"/>
    </row>
    <row r="2" spans="1:12" ht="15.75" x14ac:dyDescent="0.2">
      <c r="A2" s="19"/>
      <c r="B2" s="20"/>
      <c r="C2" s="302" t="s">
        <v>187</v>
      </c>
      <c r="D2" s="302"/>
      <c r="E2" s="49" t="s">
        <v>282</v>
      </c>
      <c r="F2" s="23" t="s">
        <v>188</v>
      </c>
      <c r="G2" s="303" t="s">
        <v>306</v>
      </c>
      <c r="H2" s="304"/>
      <c r="I2" s="20"/>
      <c r="J2" s="20"/>
      <c r="K2" s="48" t="s">
        <v>290</v>
      </c>
      <c r="L2" s="24"/>
    </row>
    <row r="3" spans="1:12" ht="24.75" thickBot="1" x14ac:dyDescent="0.25">
      <c r="A3" s="305" t="s">
        <v>6</v>
      </c>
      <c r="B3" s="305"/>
      <c r="C3" s="305"/>
      <c r="D3" s="305"/>
      <c r="E3" s="305"/>
      <c r="F3" s="305"/>
      <c r="G3" s="305"/>
      <c r="H3" s="305"/>
      <c r="I3" s="45" t="s">
        <v>7</v>
      </c>
      <c r="J3" s="46" t="s">
        <v>97</v>
      </c>
      <c r="K3" s="46" t="s">
        <v>189</v>
      </c>
    </row>
    <row r="4" spans="1:12" x14ac:dyDescent="0.2">
      <c r="A4" s="306">
        <v>1</v>
      </c>
      <c r="B4" s="306"/>
      <c r="C4" s="306"/>
      <c r="D4" s="306"/>
      <c r="E4" s="306"/>
      <c r="F4" s="306"/>
      <c r="G4" s="306"/>
      <c r="H4" s="306"/>
      <c r="I4" s="43">
        <v>2</v>
      </c>
      <c r="J4" s="44" t="s">
        <v>4</v>
      </c>
      <c r="K4" s="44" t="s">
        <v>5</v>
      </c>
    </row>
    <row r="5" spans="1:12" x14ac:dyDescent="0.2">
      <c r="A5" s="290" t="s">
        <v>190</v>
      </c>
      <c r="B5" s="291"/>
      <c r="C5" s="291"/>
      <c r="D5" s="291"/>
      <c r="E5" s="291"/>
      <c r="F5" s="291"/>
      <c r="G5" s="291"/>
      <c r="H5" s="291"/>
      <c r="I5" s="25">
        <v>1</v>
      </c>
      <c r="J5" s="10">
        <v>539219000</v>
      </c>
      <c r="K5" s="10">
        <v>539219000</v>
      </c>
    </row>
    <row r="6" spans="1:12" x14ac:dyDescent="0.2">
      <c r="A6" s="290" t="s">
        <v>191</v>
      </c>
      <c r="B6" s="291"/>
      <c r="C6" s="291"/>
      <c r="D6" s="291"/>
      <c r="E6" s="291"/>
      <c r="F6" s="291"/>
      <c r="G6" s="291"/>
      <c r="H6" s="291"/>
      <c r="I6" s="25">
        <v>2</v>
      </c>
      <c r="J6" s="12">
        <v>38623828</v>
      </c>
      <c r="K6" s="12">
        <v>38623828</v>
      </c>
    </row>
    <row r="7" spans="1:12" x14ac:dyDescent="0.2">
      <c r="A7" s="290" t="s">
        <v>192</v>
      </c>
      <c r="B7" s="291"/>
      <c r="C7" s="291"/>
      <c r="D7" s="291"/>
      <c r="E7" s="291"/>
      <c r="F7" s="291"/>
      <c r="G7" s="291"/>
      <c r="H7" s="291"/>
      <c r="I7" s="25">
        <v>3</v>
      </c>
      <c r="J7" s="12">
        <v>0</v>
      </c>
      <c r="K7" s="12">
        <v>0</v>
      </c>
    </row>
    <row r="8" spans="1:12" x14ac:dyDescent="0.2">
      <c r="A8" s="290" t="s">
        <v>193</v>
      </c>
      <c r="B8" s="291"/>
      <c r="C8" s="291"/>
      <c r="D8" s="291"/>
      <c r="E8" s="291"/>
      <c r="F8" s="291"/>
      <c r="G8" s="291"/>
      <c r="H8" s="291"/>
      <c r="I8" s="25">
        <v>4</v>
      </c>
      <c r="J8" s="12">
        <v>76004323</v>
      </c>
      <c r="K8" s="12">
        <v>82070885</v>
      </c>
    </row>
    <row r="9" spans="1:12" x14ac:dyDescent="0.2">
      <c r="A9" s="290" t="s">
        <v>194</v>
      </c>
      <c r="B9" s="291"/>
      <c r="C9" s="291"/>
      <c r="D9" s="291"/>
      <c r="E9" s="291"/>
      <c r="F9" s="291"/>
      <c r="G9" s="291"/>
      <c r="H9" s="291"/>
      <c r="I9" s="25">
        <v>5</v>
      </c>
      <c r="J9" s="12">
        <v>6066564</v>
      </c>
      <c r="K9" s="12">
        <v>5940353</v>
      </c>
    </row>
    <row r="10" spans="1:12" x14ac:dyDescent="0.2">
      <c r="A10" s="290" t="s">
        <v>195</v>
      </c>
      <c r="B10" s="291"/>
      <c r="C10" s="291"/>
      <c r="D10" s="291"/>
      <c r="E10" s="291"/>
      <c r="F10" s="291"/>
      <c r="G10" s="291"/>
      <c r="H10" s="291"/>
      <c r="I10" s="25">
        <v>6</v>
      </c>
      <c r="J10" s="12">
        <v>36634056</v>
      </c>
      <c r="K10" s="12">
        <v>36634056</v>
      </c>
    </row>
    <row r="11" spans="1:12" x14ac:dyDescent="0.2">
      <c r="A11" s="290" t="s">
        <v>196</v>
      </c>
      <c r="B11" s="291"/>
      <c r="C11" s="291"/>
      <c r="D11" s="291"/>
      <c r="E11" s="291"/>
      <c r="F11" s="291"/>
      <c r="G11" s="291"/>
      <c r="H11" s="291"/>
      <c r="I11" s="25">
        <v>7</v>
      </c>
      <c r="J11" s="12">
        <v>0</v>
      </c>
      <c r="K11" s="12">
        <v>0</v>
      </c>
    </row>
    <row r="12" spans="1:12" x14ac:dyDescent="0.2">
      <c r="A12" s="290" t="s">
        <v>197</v>
      </c>
      <c r="B12" s="291"/>
      <c r="C12" s="291"/>
      <c r="D12" s="291"/>
      <c r="E12" s="291"/>
      <c r="F12" s="291"/>
      <c r="G12" s="291"/>
      <c r="H12" s="291"/>
      <c r="I12" s="25">
        <v>8</v>
      </c>
      <c r="J12" s="12">
        <v>35121</v>
      </c>
      <c r="K12" s="12">
        <v>78947</v>
      </c>
    </row>
    <row r="13" spans="1:12" x14ac:dyDescent="0.2">
      <c r="A13" s="290" t="s">
        <v>198</v>
      </c>
      <c r="B13" s="291"/>
      <c r="C13" s="291"/>
      <c r="D13" s="291"/>
      <c r="E13" s="291"/>
      <c r="F13" s="291"/>
      <c r="G13" s="291"/>
      <c r="H13" s="291"/>
      <c r="I13" s="25">
        <v>9</v>
      </c>
      <c r="J13" s="12">
        <v>0</v>
      </c>
      <c r="K13" s="12">
        <v>0</v>
      </c>
    </row>
    <row r="14" spans="1:12" x14ac:dyDescent="0.2">
      <c r="A14" s="292" t="s">
        <v>275</v>
      </c>
      <c r="B14" s="293"/>
      <c r="C14" s="293"/>
      <c r="D14" s="293"/>
      <c r="E14" s="293"/>
      <c r="F14" s="293"/>
      <c r="G14" s="293"/>
      <c r="H14" s="293"/>
      <c r="I14" s="25">
        <v>10</v>
      </c>
      <c r="J14" s="27">
        <f>SUM(J5:J13)</f>
        <v>696582892</v>
      </c>
      <c r="K14" s="27">
        <f>SUM(K5:K13)</f>
        <v>702567069</v>
      </c>
    </row>
    <row r="15" spans="1:12" x14ac:dyDescent="0.2">
      <c r="A15" s="290" t="s">
        <v>199</v>
      </c>
      <c r="B15" s="291"/>
      <c r="C15" s="291"/>
      <c r="D15" s="291"/>
      <c r="E15" s="291"/>
      <c r="F15" s="291"/>
      <c r="G15" s="291"/>
      <c r="H15" s="291"/>
      <c r="I15" s="25">
        <v>11</v>
      </c>
      <c r="J15" s="26">
        <v>0</v>
      </c>
      <c r="K15" s="26">
        <v>0</v>
      </c>
    </row>
    <row r="16" spans="1:12" x14ac:dyDescent="0.2">
      <c r="A16" s="290" t="s">
        <v>200</v>
      </c>
      <c r="B16" s="291"/>
      <c r="C16" s="291"/>
      <c r="D16" s="291"/>
      <c r="E16" s="291"/>
      <c r="F16" s="291"/>
      <c r="G16" s="291"/>
      <c r="H16" s="291"/>
      <c r="I16" s="25">
        <v>12</v>
      </c>
      <c r="J16" s="26">
        <v>0</v>
      </c>
      <c r="K16" s="26">
        <v>0</v>
      </c>
    </row>
    <row r="17" spans="1:11" x14ac:dyDescent="0.2">
      <c r="A17" s="290" t="s">
        <v>201</v>
      </c>
      <c r="B17" s="291"/>
      <c r="C17" s="291"/>
      <c r="D17" s="291"/>
      <c r="E17" s="291"/>
      <c r="F17" s="291"/>
      <c r="G17" s="291"/>
      <c r="H17" s="291"/>
      <c r="I17" s="25">
        <v>13</v>
      </c>
      <c r="J17" s="26">
        <v>0</v>
      </c>
      <c r="K17" s="26">
        <v>0</v>
      </c>
    </row>
    <row r="18" spans="1:11" x14ac:dyDescent="0.2">
      <c r="A18" s="290" t="s">
        <v>202</v>
      </c>
      <c r="B18" s="291"/>
      <c r="C18" s="291"/>
      <c r="D18" s="291"/>
      <c r="E18" s="291"/>
      <c r="F18" s="291"/>
      <c r="G18" s="291"/>
      <c r="H18" s="291"/>
      <c r="I18" s="25">
        <v>14</v>
      </c>
      <c r="J18" s="26">
        <v>0</v>
      </c>
      <c r="K18" s="26">
        <v>0</v>
      </c>
    </row>
    <row r="19" spans="1:11" x14ac:dyDescent="0.2">
      <c r="A19" s="290" t="s">
        <v>203</v>
      </c>
      <c r="B19" s="291"/>
      <c r="C19" s="291"/>
      <c r="D19" s="291"/>
      <c r="E19" s="291"/>
      <c r="F19" s="291"/>
      <c r="G19" s="291"/>
      <c r="H19" s="291"/>
      <c r="I19" s="25">
        <v>15</v>
      </c>
      <c r="J19" s="26">
        <v>0</v>
      </c>
      <c r="K19" s="26">
        <v>0</v>
      </c>
    </row>
    <row r="20" spans="1:11" x14ac:dyDescent="0.2">
      <c r="A20" s="290" t="s">
        <v>204</v>
      </c>
      <c r="B20" s="291"/>
      <c r="C20" s="291"/>
      <c r="D20" s="291"/>
      <c r="E20" s="291"/>
      <c r="F20" s="291"/>
      <c r="G20" s="291"/>
      <c r="H20" s="291"/>
      <c r="I20" s="25">
        <v>16</v>
      </c>
      <c r="J20" s="26">
        <v>0</v>
      </c>
      <c r="K20" s="26">
        <v>0</v>
      </c>
    </row>
    <row r="21" spans="1:11" x14ac:dyDescent="0.2">
      <c r="A21" s="292" t="s">
        <v>276</v>
      </c>
      <c r="B21" s="293"/>
      <c r="C21" s="293"/>
      <c r="D21" s="293"/>
      <c r="E21" s="293"/>
      <c r="F21" s="293"/>
      <c r="G21" s="293"/>
      <c r="H21" s="293"/>
      <c r="I21" s="25">
        <v>17</v>
      </c>
      <c r="J21" s="28">
        <f>SUM(J15:J20)</f>
        <v>0</v>
      </c>
      <c r="K21" s="28">
        <f>SUM(K15:K20)</f>
        <v>0</v>
      </c>
    </row>
    <row r="22" spans="1:11" x14ac:dyDescent="0.2">
      <c r="A22" s="294"/>
      <c r="B22" s="295"/>
      <c r="C22" s="295"/>
      <c r="D22" s="295"/>
      <c r="E22" s="295"/>
      <c r="F22" s="295"/>
      <c r="G22" s="295"/>
      <c r="H22" s="295"/>
      <c r="I22" s="296"/>
      <c r="J22" s="296"/>
      <c r="K22" s="297"/>
    </row>
    <row r="23" spans="1:11" x14ac:dyDescent="0.2">
      <c r="A23" s="298" t="s">
        <v>205</v>
      </c>
      <c r="B23" s="299"/>
      <c r="C23" s="299"/>
      <c r="D23" s="299"/>
      <c r="E23" s="299"/>
      <c r="F23" s="299"/>
      <c r="G23" s="299"/>
      <c r="H23" s="299"/>
      <c r="I23" s="29">
        <v>18</v>
      </c>
      <c r="J23" s="10">
        <v>696582892</v>
      </c>
      <c r="K23" s="10">
        <v>702567069</v>
      </c>
    </row>
    <row r="24" spans="1:11" ht="23.25" customHeight="1" x14ac:dyDescent="0.2">
      <c r="A24" s="300" t="s">
        <v>206</v>
      </c>
      <c r="B24" s="301"/>
      <c r="C24" s="301"/>
      <c r="D24" s="301"/>
      <c r="E24" s="301"/>
      <c r="F24" s="301"/>
      <c r="G24" s="301"/>
      <c r="H24" s="301"/>
      <c r="I24" s="30">
        <v>19</v>
      </c>
      <c r="J24" s="28">
        <v>0</v>
      </c>
      <c r="K24" s="28">
        <v>0</v>
      </c>
    </row>
    <row r="25" spans="1:11" ht="30" customHeight="1" x14ac:dyDescent="0.2">
      <c r="A25" s="286" t="s">
        <v>252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</row>
  </sheetData>
  <protectedRanges>
    <protectedRange sqref="E2" name="Range1_1_2"/>
    <protectedRange sqref="G2:H2" name="Range1_2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4:K24">
      <formula1>9999999999</formula1>
    </dataValidation>
    <dataValidation type="whole" operator="notEqual" allowBlank="1" showInputMessage="1" showErrorMessage="1" errorTitle="Pogrešan unos" error="Mogu se unijeti samo cjelobrojne vrijednosti." sqref="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allowBlank="1" sqref="G2:H2 J5:K13 E2 J23:K2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Gordana Fućak</cp:lastModifiedBy>
  <cp:lastPrinted>2018-02-26T09:25:54Z</cp:lastPrinted>
  <dcterms:created xsi:type="dcterms:W3CDTF">2008-10-17T11:51:54Z</dcterms:created>
  <dcterms:modified xsi:type="dcterms:W3CDTF">2018-02-28T07:54:25Z</dcterms:modified>
</cp:coreProperties>
</file>